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Họp HĐ/"/>
    </mc:Choice>
  </mc:AlternateContent>
  <xr:revisionPtr revIDLastSave="124" documentId="13_ncr:1_{F8130BFB-48A2-4015-BE81-5B095F1FD8ED}" xr6:coauthVersionLast="47" xr6:coauthVersionMax="47" xr10:uidLastSave="{E88BD632-78A4-4167-8BD9-84A50A51CD0F}"/>
  <bookViews>
    <workbookView xWindow="-120" yWindow="-120" windowWidth="29040" windowHeight="15720" activeTab="2" xr2:uid="{00000000-000D-0000-FFFF-FFFF00000000}"/>
  </bookViews>
  <sheets>
    <sheet name="K67AAI1" sheetId="1" r:id="rId1"/>
    <sheet name="K67AAI2" sheetId="6" r:id="rId2"/>
    <sheet name="Thống kê" sheetId="5" r:id="rId3"/>
  </sheets>
  <definedNames>
    <definedName name="_xlnm._FilterDatabase" localSheetId="0" hidden="1">K67AAI1!$A$12:$K$31</definedName>
    <definedName name="_xlnm._FilterDatabase" localSheetId="1" hidden="1">K67AAI2!$A$12:$K$27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13" i="6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3" i="1"/>
  <c r="N9" i="5"/>
  <c r="L9" i="5"/>
  <c r="J9" i="5"/>
  <c r="H9" i="5"/>
  <c r="F9" i="5"/>
  <c r="D9" i="5"/>
  <c r="E9" i="5" s="1"/>
  <c r="C9" i="5"/>
  <c r="L10" i="5" l="1"/>
  <c r="D10" i="5"/>
  <c r="H10" i="5"/>
  <c r="N10" i="5"/>
  <c r="F10" i="5"/>
  <c r="J10" i="5"/>
  <c r="I9" i="5"/>
  <c r="K9" i="5"/>
  <c r="G9" i="5"/>
  <c r="M9" i="5"/>
  <c r="P9" i="5"/>
  <c r="O9" i="5"/>
  <c r="M10" i="5" l="1"/>
  <c r="L11" i="5"/>
  <c r="M11" i="5" s="1"/>
  <c r="D11" i="5"/>
  <c r="E11" i="5" s="1"/>
  <c r="E10" i="5"/>
  <c r="I10" i="5"/>
  <c r="H11" i="5"/>
  <c r="I11" i="5" s="1"/>
  <c r="O10" i="5"/>
  <c r="N11" i="5"/>
  <c r="O11" i="5" s="1"/>
  <c r="P10" i="5"/>
  <c r="F11" i="5"/>
  <c r="G11" i="5" s="1"/>
  <c r="G10" i="5"/>
  <c r="K10" i="5"/>
  <c r="J11" i="5"/>
  <c r="K11" i="5"/>
  <c r="Q9" i="5"/>
  <c r="P11" i="5" l="1"/>
  <c r="Q10" i="5"/>
  <c r="Q11" i="5"/>
</calcChain>
</file>

<file path=xl/sharedStrings.xml><?xml version="1.0" encoding="utf-8"?>
<sst xmlns="http://schemas.openxmlformats.org/spreadsheetml/2006/main" count="140" uniqueCount="70">
  <si>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</si>
  <si>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</si>
  <si>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</si>
  <si>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</si>
  <si>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</si>
  <si>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</si>
  <si>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</si>
  <si>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</si>
  <si>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</si>
  <si>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</si>
  <si>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</si>
  <si>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</si>
  <si>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</si>
  <si>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Khá</t>
  </si>
  <si>
    <t>Tốt</t>
  </si>
  <si>
    <t>Xuất sắc</t>
  </si>
  <si>
    <t>Kém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</si>
  <si>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</si>
  <si>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</si>
  <si>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</si>
  <si>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</si>
  <si>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</si>
  <si>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</si>
  <si>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</si>
  <si>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</si>
  <si>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 xml:space="preserve">BẢNG TỔNG HỢP KẾT QUẢ RÈN LUYỆN CỦA SINH VIÊN
 VIỆN CÔNG NGHỆ HÀNG KHÔNG VŨ TRỤ </t>
  </si>
  <si>
    <t>Điểm tự ĐG</t>
  </si>
  <si>
    <t>Điểm BCS</t>
  </si>
  <si>
    <t>Điểm GVCN</t>
  </si>
  <si>
    <t>LỚP QH-2022-I/CQ-A-AI1, HỌC KỲ 1, NĂM HỌC 2025-2026</t>
  </si>
  <si>
    <t>VIỆN TRÍ TUỆ NHÂN TẠO</t>
  </si>
  <si>
    <t>Nguyễn Đức Anh</t>
  </si>
  <si>
    <t>Nguyễn Trường Huy</t>
  </si>
  <si>
    <t>Quản Xuân Sơn</t>
  </si>
  <si>
    <t>Tống Duy Tân</t>
  </si>
  <si>
    <t>Nguyễn Phú Lộc</t>
  </si>
  <si>
    <t>Cao Tuấn Anh</t>
  </si>
  <si>
    <t>Bùi Trọng Anh</t>
  </si>
  <si>
    <t>Đỗ Xuân Cảnh</t>
  </si>
  <si>
    <t>Nguyễn Huy Hoàng</t>
  </si>
  <si>
    <t>Trịnh Đắc Phú</t>
  </si>
  <si>
    <t>Nguyễn Duy Minh Lâm</t>
  </si>
  <si>
    <t>Nguyễn Đức Tước</t>
  </si>
  <si>
    <t>Trần Kim Dũng</t>
  </si>
  <si>
    <t>Phạm Chiến</t>
  </si>
  <si>
    <t>Dương Thị Thu Thảo</t>
  </si>
  <si>
    <t>Nguyễn Tiến Dũng</t>
  </si>
  <si>
    <t>Ngô Đức Hùng</t>
  </si>
  <si>
    <t>Triệu Vũ Hoàn</t>
  </si>
  <si>
    <t>Nguyễn Tiến Khôi</t>
  </si>
  <si>
    <t xml:space="preserve">Danh sách có: 19 sinh viên </t>
  </si>
  <si>
    <t>LỚP QH-2022-I/CQ-A-AI2, HỌC KỲ 1, NĂM HỌC 2025-2026</t>
  </si>
  <si>
    <t>Nguyễn Quý Đang</t>
  </si>
  <si>
    <t>Chu Hữu Đăng Trường</t>
  </si>
  <si>
    <t>Bùi Quang Vinh</t>
  </si>
  <si>
    <t>Đỗ Minh Nhật</t>
  </si>
  <si>
    <t>Nguyễn Minh Hường</t>
  </si>
  <si>
    <t>Đỗ Tiến Dũng</t>
  </si>
  <si>
    <t>Nguyễn Xuân Trình</t>
  </si>
  <si>
    <t>Phạm Văn Trường</t>
  </si>
  <si>
    <t>Nguyễn Kim Hoàng Anh</t>
  </si>
  <si>
    <t>Nguyễn Viết Vũ</t>
  </si>
  <si>
    <t>Nguyễn Tông Quân</t>
  </si>
  <si>
    <t>Hoàng Việt Tùng</t>
  </si>
  <si>
    <t>Trần Phạm Hoàng</t>
  </si>
  <si>
    <t>Long Hoàng Vinh</t>
  </si>
  <si>
    <t>QH-2022-I/CQ-A-AI1</t>
  </si>
  <si>
    <t>QH-2022-I/CQ-A-AI2</t>
  </si>
  <si>
    <t xml:space="preserve">Danh sách có: 15 sinh viên </t>
  </si>
  <si>
    <t>Tổng Viện TTNT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</si>
</sst>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sz val="1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164" fontId="5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9" xfId="0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3250A2-C71B-5ACA-FE81-ED56883F20E9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26AA06E-C676-42B9-5616-DC3CA54E836C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6ACD6A9-2170-48A4-8C5E-87AED69A34A5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A858E57-4733-4F2C-B143-5792592B9D34}"/>
            </a:ext>
          </a:extLst>
        </xdr:cNvPr>
        <xdr:cNvCxnSpPr/>
      </xdr:nvCxnSpPr>
      <xdr:spPr>
        <a:xfrm>
          <a:off x="50006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1</xdr:row>
      <xdr:rowOff>180975</xdr:rowOff>
    </xdr:from>
    <xdr:to>
      <xdr:col>3</xdr:col>
      <xdr:colOff>504825</xdr:colOff>
      <xdr:row>1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CD2A12-5D97-4D5B-AF8D-E222858DEBF1}"/>
            </a:ext>
          </a:extLst>
        </xdr:cNvPr>
        <xdr:cNvCxnSpPr/>
      </xdr:nvCxnSpPr>
      <xdr:spPr>
        <a:xfrm>
          <a:off x="1390650" y="3714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61C229-A80C-400F-B455-54339EB76C18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opLeftCell="A4" workbookViewId="0">
      <selection activeCell="L29" sqref="L29"/>
    </sheetView>
  </sheetViews>
  <sheetFormatPr defaultColWidth="21.75" defaultRowHeight="15" x14ac:dyDescent="0.25"/>
  <cols>
    <col min="1" max="1" width="4.75" style="21" bestFit="1" customWidth="1"/>
    <col min="2" max="2" width="8.875" style="21" bestFit="1" customWidth="1"/>
    <col min="3" max="3" width="21" style="1" bestFit="1" customWidth="1"/>
    <col min="4" max="4" width="9.875" style="21" bestFit="1" customWidth="1"/>
    <col min="5" max="5" width="6.875" style="21" bestFit="1" customWidth="1"/>
    <col min="6" max="6" width="5.375" style="21" bestFit="1" customWidth="1"/>
    <col min="7" max="7" width="7.375" style="21" customWidth="1"/>
    <col min="8" max="8" width="5.375" style="21" bestFit="1" customWidth="1"/>
    <col min="9" max="9" width="7.75" style="1" bestFit="1" customWidth="1"/>
    <col min="10" max="10" width="5.375" style="21" bestFit="1" customWidth="1"/>
    <col min="11" max="11" width="11.75" style="1" customWidth="1"/>
    <col min="12" max="16384" width="21.75" style="1"/>
  </cols>
  <sheetData>
    <row r="1" spans="1:11" ht="16.5" x14ac:dyDescent="0.25">
      <c r="A1" s="38" t="s">
        <v>0</v>
      </c>
      <c r="B1" s="38"/>
      <c r="C1" s="38"/>
      <c r="D1" s="38"/>
      <c r="G1" s="37" t="s">
        <v>2</v>
      </c>
      <c r="H1" s="37"/>
      <c r="I1" s="37"/>
      <c r="J1" s="37"/>
      <c r="K1" s="37"/>
    </row>
    <row r="2" spans="1:11" ht="16.5" x14ac:dyDescent="0.25">
      <c r="A2" s="39" t="s">
        <v>1</v>
      </c>
      <c r="B2" s="39"/>
      <c r="C2" s="39"/>
      <c r="D2" s="39"/>
      <c r="G2" s="37" t="s">
        <v>3</v>
      </c>
      <c r="H2" s="37"/>
      <c r="I2" s="37"/>
      <c r="J2" s="37"/>
      <c r="K2" s="37"/>
    </row>
    <row r="3" spans="1:11" ht="16.5" x14ac:dyDescent="0.25">
      <c r="A3" s="22"/>
    </row>
    <row r="5" spans="1:11" ht="19.5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9.5" x14ac:dyDescent="0.25">
      <c r="A6" s="40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9.5" x14ac:dyDescent="0.25">
      <c r="A7" s="40" t="s">
        <v>30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10" spans="1:11" ht="15.75" x14ac:dyDescent="0.25">
      <c r="A10" s="41" t="s">
        <v>5</v>
      </c>
      <c r="B10" s="43" t="s">
        <v>6</v>
      </c>
      <c r="C10" s="43" t="s">
        <v>7</v>
      </c>
      <c r="D10" s="43" t="s">
        <v>8</v>
      </c>
      <c r="E10" s="31" t="s">
        <v>26</v>
      </c>
      <c r="F10" s="31" t="s">
        <v>27</v>
      </c>
      <c r="G10" s="31" t="s">
        <v>28</v>
      </c>
      <c r="H10" s="34" t="s">
        <v>10</v>
      </c>
      <c r="I10" s="35"/>
      <c r="J10" s="34" t="s">
        <v>10</v>
      </c>
      <c r="K10" s="35"/>
    </row>
    <row r="11" spans="1:11" ht="31.5" customHeight="1" x14ac:dyDescent="0.25">
      <c r="A11" s="42"/>
      <c r="B11" s="44"/>
      <c r="C11" s="44"/>
      <c r="D11" s="44"/>
      <c r="E11" s="32"/>
      <c r="F11" s="32"/>
      <c r="G11" s="32"/>
      <c r="H11" s="29" t="s">
        <v>11</v>
      </c>
      <c r="I11" s="30"/>
      <c r="J11" s="29" t="s">
        <v>24</v>
      </c>
      <c r="K11" s="30"/>
    </row>
    <row r="12" spans="1:11" ht="15.75" x14ac:dyDescent="0.25">
      <c r="A12" s="42"/>
      <c r="B12" s="44"/>
      <c r="C12" s="44"/>
      <c r="D12" s="44"/>
      <c r="E12" s="33"/>
      <c r="F12" s="33"/>
      <c r="G12" s="33"/>
      <c r="H12" s="20" t="s">
        <v>9</v>
      </c>
      <c r="I12" s="20" t="s">
        <v>12</v>
      </c>
      <c r="J12" s="20" t="s">
        <v>9</v>
      </c>
      <c r="K12" s="20" t="s">
        <v>12</v>
      </c>
    </row>
    <row r="13" spans="1:11" s="17" customFormat="1" ht="15.75" x14ac:dyDescent="0.25">
      <c r="A13" s="23">
        <v>1</v>
      </c>
      <c r="B13" s="24">
        <v>22022504</v>
      </c>
      <c r="C13" s="24" t="s">
        <v>31</v>
      </c>
      <c r="D13" s="25">
        <v>38224</v>
      </c>
      <c r="E13" s="26">
        <v>90</v>
      </c>
      <c r="F13" s="26">
        <v>90</v>
      </c>
      <c r="G13" s="26">
        <f>F13</f>
        <v>90</v>
      </c>
      <c r="H13" s="26">
        <v>90</v>
      </c>
      <c r="I13" s="28" t="str">
        <f t="shared" ref="I13:K31" si="0">IF(H13&gt;=90,"Xuất sắc",IF(H13&gt;=80,"Tốt", IF(H13&gt;=65,"Khá",IF(H13&gt;=50,"Trung bình", IF(H13&gt;=35, "Yếu", "Kém")))))</f>
        <v>Xuất sắc</v>
      </c>
      <c r="J13" s="26">
        <v>90</v>
      </c>
      <c r="K13" s="28" t="str">
        <f t="shared" si="0"/>
        <v>Xuất sắc</v>
      </c>
    </row>
    <row r="14" spans="1:11" s="17" customFormat="1" ht="15.75" x14ac:dyDescent="0.25">
      <c r="A14" s="23">
        <v>2</v>
      </c>
      <c r="B14" s="24">
        <v>22022509</v>
      </c>
      <c r="C14" s="24" t="s">
        <v>32</v>
      </c>
      <c r="D14" s="25">
        <v>38241</v>
      </c>
      <c r="E14" s="26">
        <v>90</v>
      </c>
      <c r="F14" s="26">
        <v>90</v>
      </c>
      <c r="G14" s="26">
        <f t="shared" ref="G14:G31" si="1">F14</f>
        <v>90</v>
      </c>
      <c r="H14" s="26">
        <v>90</v>
      </c>
      <c r="I14" s="28" t="str">
        <f t="shared" si="0"/>
        <v>Xuất sắc</v>
      </c>
      <c r="J14" s="26">
        <v>90</v>
      </c>
      <c r="K14" s="28" t="str">
        <f t="shared" si="0"/>
        <v>Xuất sắc</v>
      </c>
    </row>
    <row r="15" spans="1:11" s="17" customFormat="1" ht="15.75" x14ac:dyDescent="0.25">
      <c r="A15" s="23">
        <v>3</v>
      </c>
      <c r="B15" s="24">
        <v>22022519</v>
      </c>
      <c r="C15" s="24" t="s">
        <v>33</v>
      </c>
      <c r="D15" s="25">
        <v>38035</v>
      </c>
      <c r="E15" s="26">
        <v>90</v>
      </c>
      <c r="F15" s="26">
        <v>90</v>
      </c>
      <c r="G15" s="26">
        <f t="shared" si="1"/>
        <v>90</v>
      </c>
      <c r="H15" s="26">
        <v>90</v>
      </c>
      <c r="I15" s="28" t="str">
        <f t="shared" si="0"/>
        <v>Xuất sắc</v>
      </c>
      <c r="J15" s="26">
        <v>90</v>
      </c>
      <c r="K15" s="28" t="str">
        <f t="shared" si="0"/>
        <v>Xuất sắc</v>
      </c>
    </row>
    <row r="16" spans="1:11" s="17" customFormat="1" ht="15.75" x14ac:dyDescent="0.25">
      <c r="A16" s="23">
        <v>4</v>
      </c>
      <c r="B16" s="24">
        <v>22022538</v>
      </c>
      <c r="C16" s="24" t="s">
        <v>34</v>
      </c>
      <c r="D16" s="25">
        <v>38318</v>
      </c>
      <c r="E16" s="26">
        <v>90</v>
      </c>
      <c r="F16" s="26">
        <v>90</v>
      </c>
      <c r="G16" s="26">
        <f t="shared" si="1"/>
        <v>90</v>
      </c>
      <c r="H16" s="26">
        <v>90</v>
      </c>
      <c r="I16" s="28" t="str">
        <f t="shared" si="0"/>
        <v>Xuất sắc</v>
      </c>
      <c r="J16" s="26">
        <v>90</v>
      </c>
      <c r="K16" s="28" t="str">
        <f t="shared" si="0"/>
        <v>Xuất sắc</v>
      </c>
    </row>
    <row r="17" spans="1:11" s="17" customFormat="1" ht="15.75" x14ac:dyDescent="0.25">
      <c r="A17" s="23">
        <v>5</v>
      </c>
      <c r="B17" s="24">
        <v>22022547</v>
      </c>
      <c r="C17" s="24" t="s">
        <v>35</v>
      </c>
      <c r="D17" s="25">
        <v>37987</v>
      </c>
      <c r="E17" s="26">
        <v>90</v>
      </c>
      <c r="F17" s="26">
        <v>90</v>
      </c>
      <c r="G17" s="26">
        <f t="shared" si="1"/>
        <v>90</v>
      </c>
      <c r="H17" s="26">
        <v>90</v>
      </c>
      <c r="I17" s="28" t="str">
        <f t="shared" si="0"/>
        <v>Xuất sắc</v>
      </c>
      <c r="J17" s="26">
        <v>90</v>
      </c>
      <c r="K17" s="28" t="str">
        <f t="shared" si="0"/>
        <v>Xuất sắc</v>
      </c>
    </row>
    <row r="18" spans="1:11" s="17" customFormat="1" ht="15.75" x14ac:dyDescent="0.25">
      <c r="A18" s="23">
        <v>6</v>
      </c>
      <c r="B18" s="24">
        <v>22022562</v>
      </c>
      <c r="C18" s="24" t="s">
        <v>36</v>
      </c>
      <c r="D18" s="25">
        <v>38076</v>
      </c>
      <c r="E18" s="26">
        <v>90</v>
      </c>
      <c r="F18" s="26">
        <v>90</v>
      </c>
      <c r="G18" s="26">
        <f t="shared" si="1"/>
        <v>90</v>
      </c>
      <c r="H18" s="26">
        <v>90</v>
      </c>
      <c r="I18" s="28" t="str">
        <f t="shared" si="0"/>
        <v>Xuất sắc</v>
      </c>
      <c r="J18" s="26">
        <v>90</v>
      </c>
      <c r="K18" s="28" t="str">
        <f t="shared" si="0"/>
        <v>Xuất sắc</v>
      </c>
    </row>
    <row r="19" spans="1:11" s="17" customFormat="1" ht="15.75" x14ac:dyDescent="0.25">
      <c r="A19" s="23">
        <v>7</v>
      </c>
      <c r="B19" s="24">
        <v>22022572</v>
      </c>
      <c r="C19" s="24" t="s">
        <v>37</v>
      </c>
      <c r="D19" s="25">
        <v>38322</v>
      </c>
      <c r="E19" s="26">
        <v>90</v>
      </c>
      <c r="F19" s="26">
        <v>90</v>
      </c>
      <c r="G19" s="26">
        <f t="shared" si="1"/>
        <v>90</v>
      </c>
      <c r="H19" s="26">
        <v>90</v>
      </c>
      <c r="I19" s="28" t="str">
        <f t="shared" si="0"/>
        <v>Xuất sắc</v>
      </c>
      <c r="J19" s="26">
        <v>90</v>
      </c>
      <c r="K19" s="28" t="str">
        <f t="shared" si="0"/>
        <v>Xuất sắc</v>
      </c>
    </row>
    <row r="20" spans="1:11" s="17" customFormat="1" ht="15.75" x14ac:dyDescent="0.25">
      <c r="A20" s="23">
        <v>8</v>
      </c>
      <c r="B20" s="24">
        <v>22022573</v>
      </c>
      <c r="C20" s="24" t="s">
        <v>38</v>
      </c>
      <c r="D20" s="25">
        <v>38246</v>
      </c>
      <c r="E20" s="26">
        <v>90</v>
      </c>
      <c r="F20" s="26">
        <v>90</v>
      </c>
      <c r="G20" s="26">
        <f t="shared" si="1"/>
        <v>90</v>
      </c>
      <c r="H20" s="26">
        <v>90</v>
      </c>
      <c r="I20" s="28" t="str">
        <f t="shared" si="0"/>
        <v>Xuất sắc</v>
      </c>
      <c r="J20" s="26">
        <v>90</v>
      </c>
      <c r="K20" s="28" t="str">
        <f t="shared" si="0"/>
        <v>Xuất sắc</v>
      </c>
    </row>
    <row r="21" spans="1:11" s="17" customFormat="1" ht="15.75" x14ac:dyDescent="0.25">
      <c r="A21" s="23">
        <v>9</v>
      </c>
      <c r="B21" s="24">
        <v>22022584</v>
      </c>
      <c r="C21" s="24" t="s">
        <v>39</v>
      </c>
      <c r="D21" s="25">
        <v>38164</v>
      </c>
      <c r="E21" s="26">
        <v>90</v>
      </c>
      <c r="F21" s="26">
        <v>90</v>
      </c>
      <c r="G21" s="26">
        <f t="shared" si="1"/>
        <v>90</v>
      </c>
      <c r="H21" s="26">
        <v>90</v>
      </c>
      <c r="I21" s="28" t="str">
        <f t="shared" si="0"/>
        <v>Xuất sắc</v>
      </c>
      <c r="J21" s="26">
        <v>90</v>
      </c>
      <c r="K21" s="28" t="str">
        <f t="shared" si="0"/>
        <v>Xuất sắc</v>
      </c>
    </row>
    <row r="22" spans="1:11" s="17" customFormat="1" ht="15.75" x14ac:dyDescent="0.25">
      <c r="A22" s="23">
        <v>10</v>
      </c>
      <c r="B22" s="24">
        <v>22022597</v>
      </c>
      <c r="C22" s="24" t="s">
        <v>40</v>
      </c>
      <c r="D22" s="25">
        <v>37923</v>
      </c>
      <c r="E22" s="26">
        <v>90</v>
      </c>
      <c r="F22" s="26">
        <v>90</v>
      </c>
      <c r="G22" s="26">
        <f t="shared" si="1"/>
        <v>90</v>
      </c>
      <c r="H22" s="26">
        <v>90</v>
      </c>
      <c r="I22" s="28" t="str">
        <f t="shared" si="0"/>
        <v>Xuất sắc</v>
      </c>
      <c r="J22" s="26">
        <v>90</v>
      </c>
      <c r="K22" s="28" t="str">
        <f t="shared" si="0"/>
        <v>Xuất sắc</v>
      </c>
    </row>
    <row r="23" spans="1:11" s="17" customFormat="1" ht="15.75" x14ac:dyDescent="0.25">
      <c r="A23" s="23">
        <v>11</v>
      </c>
      <c r="B23" s="24">
        <v>22022605</v>
      </c>
      <c r="C23" s="24" t="s">
        <v>41</v>
      </c>
      <c r="D23" s="25">
        <v>38201</v>
      </c>
      <c r="E23" s="26">
        <v>90</v>
      </c>
      <c r="F23" s="26">
        <v>90</v>
      </c>
      <c r="G23" s="26">
        <f t="shared" si="1"/>
        <v>90</v>
      </c>
      <c r="H23" s="26">
        <v>90</v>
      </c>
      <c r="I23" s="28" t="str">
        <f t="shared" si="0"/>
        <v>Xuất sắc</v>
      </c>
      <c r="J23" s="26">
        <v>90</v>
      </c>
      <c r="K23" s="28" t="str">
        <f t="shared" si="0"/>
        <v>Xuất sắc</v>
      </c>
    </row>
    <row r="24" spans="1:11" s="17" customFormat="1" ht="15.75" x14ac:dyDescent="0.25">
      <c r="A24" s="23">
        <v>12</v>
      </c>
      <c r="B24" s="24">
        <v>22022608</v>
      </c>
      <c r="C24" s="24" t="s">
        <v>42</v>
      </c>
      <c r="D24" s="25">
        <v>38196</v>
      </c>
      <c r="E24" s="26">
        <v>90</v>
      </c>
      <c r="F24" s="26">
        <v>90</v>
      </c>
      <c r="G24" s="26">
        <f t="shared" si="1"/>
        <v>90</v>
      </c>
      <c r="H24" s="26">
        <v>90</v>
      </c>
      <c r="I24" s="28" t="str">
        <f t="shared" si="0"/>
        <v>Xuất sắc</v>
      </c>
      <c r="J24" s="26">
        <v>90</v>
      </c>
      <c r="K24" s="28" t="str">
        <f t="shared" si="0"/>
        <v>Xuất sắc</v>
      </c>
    </row>
    <row r="25" spans="1:11" s="17" customFormat="1" ht="15.75" x14ac:dyDescent="0.25">
      <c r="A25" s="23">
        <v>13</v>
      </c>
      <c r="B25" s="24">
        <v>22022633</v>
      </c>
      <c r="C25" s="24" t="s">
        <v>43</v>
      </c>
      <c r="D25" s="25">
        <v>38127</v>
      </c>
      <c r="E25" s="26">
        <v>90</v>
      </c>
      <c r="F25" s="26">
        <v>90</v>
      </c>
      <c r="G25" s="26">
        <f t="shared" si="1"/>
        <v>90</v>
      </c>
      <c r="H25" s="26">
        <v>90</v>
      </c>
      <c r="I25" s="28" t="str">
        <f t="shared" si="0"/>
        <v>Xuất sắc</v>
      </c>
      <c r="J25" s="26">
        <v>90</v>
      </c>
      <c r="K25" s="28" t="str">
        <f t="shared" si="0"/>
        <v>Xuất sắc</v>
      </c>
    </row>
    <row r="26" spans="1:11" s="17" customFormat="1" ht="15.75" x14ac:dyDescent="0.25">
      <c r="A26" s="23">
        <v>14</v>
      </c>
      <c r="B26" s="24">
        <v>22022634</v>
      </c>
      <c r="C26" s="24" t="s">
        <v>44</v>
      </c>
      <c r="D26" s="25">
        <v>38065</v>
      </c>
      <c r="E26" s="26">
        <v>90</v>
      </c>
      <c r="F26" s="26">
        <v>90</v>
      </c>
      <c r="G26" s="26">
        <f t="shared" si="1"/>
        <v>90</v>
      </c>
      <c r="H26" s="26">
        <v>90</v>
      </c>
      <c r="I26" s="28" t="str">
        <f t="shared" si="0"/>
        <v>Xuất sắc</v>
      </c>
      <c r="J26" s="26">
        <v>90</v>
      </c>
      <c r="K26" s="28" t="str">
        <f t="shared" si="0"/>
        <v>Xuất sắc</v>
      </c>
    </row>
    <row r="27" spans="1:11" s="17" customFormat="1" ht="15.75" x14ac:dyDescent="0.25">
      <c r="A27" s="23">
        <v>15</v>
      </c>
      <c r="B27" s="24">
        <v>22022638</v>
      </c>
      <c r="C27" s="24" t="s">
        <v>45</v>
      </c>
      <c r="D27" s="25">
        <v>38081</v>
      </c>
      <c r="E27" s="26">
        <v>90</v>
      </c>
      <c r="F27" s="26">
        <v>90</v>
      </c>
      <c r="G27" s="26">
        <f t="shared" si="1"/>
        <v>90</v>
      </c>
      <c r="H27" s="26">
        <v>90</v>
      </c>
      <c r="I27" s="28" t="str">
        <f t="shared" si="0"/>
        <v>Xuất sắc</v>
      </c>
      <c r="J27" s="26">
        <v>90</v>
      </c>
      <c r="K27" s="28" t="str">
        <f t="shared" si="0"/>
        <v>Xuất sắc</v>
      </c>
    </row>
    <row r="28" spans="1:11" s="17" customFormat="1" ht="15.75" x14ac:dyDescent="0.25">
      <c r="A28" s="23">
        <v>16</v>
      </c>
      <c r="B28" s="24">
        <v>22022644</v>
      </c>
      <c r="C28" s="24" t="s">
        <v>46</v>
      </c>
      <c r="D28" s="25">
        <v>38262</v>
      </c>
      <c r="E28" s="26">
        <v>90</v>
      </c>
      <c r="F28" s="26">
        <v>90</v>
      </c>
      <c r="G28" s="26">
        <f t="shared" si="1"/>
        <v>90</v>
      </c>
      <c r="H28" s="26">
        <v>90</v>
      </c>
      <c r="I28" s="28" t="str">
        <f t="shared" si="0"/>
        <v>Xuất sắc</v>
      </c>
      <c r="J28" s="26">
        <v>90</v>
      </c>
      <c r="K28" s="28" t="str">
        <f t="shared" si="0"/>
        <v>Xuất sắc</v>
      </c>
    </row>
    <row r="29" spans="1:11" s="17" customFormat="1" ht="15.75" x14ac:dyDescent="0.25">
      <c r="A29" s="23">
        <v>17</v>
      </c>
      <c r="B29" s="24">
        <v>22022652</v>
      </c>
      <c r="C29" s="24" t="s">
        <v>47</v>
      </c>
      <c r="D29" s="25">
        <v>38004</v>
      </c>
      <c r="E29" s="26">
        <v>90</v>
      </c>
      <c r="F29" s="26">
        <v>90</v>
      </c>
      <c r="G29" s="26">
        <f t="shared" si="1"/>
        <v>90</v>
      </c>
      <c r="H29" s="26">
        <v>90</v>
      </c>
      <c r="I29" s="28" t="str">
        <f t="shared" si="0"/>
        <v>Xuất sắc</v>
      </c>
      <c r="J29" s="26">
        <v>90</v>
      </c>
      <c r="K29" s="28" t="str">
        <f t="shared" si="0"/>
        <v>Xuất sắc</v>
      </c>
    </row>
    <row r="30" spans="1:11" s="17" customFormat="1" ht="15.75" x14ac:dyDescent="0.25">
      <c r="A30" s="23">
        <v>18</v>
      </c>
      <c r="B30" s="24">
        <v>22022654</v>
      </c>
      <c r="C30" s="24" t="s">
        <v>48</v>
      </c>
      <c r="D30" s="25">
        <v>38229</v>
      </c>
      <c r="E30" s="26">
        <v>90</v>
      </c>
      <c r="F30" s="26">
        <v>90</v>
      </c>
      <c r="G30" s="26">
        <f t="shared" si="1"/>
        <v>90</v>
      </c>
      <c r="H30" s="26">
        <v>90</v>
      </c>
      <c r="I30" s="28" t="str">
        <f t="shared" si="0"/>
        <v>Xuất sắc</v>
      </c>
      <c r="J30" s="26">
        <v>90</v>
      </c>
      <c r="K30" s="28" t="str">
        <f t="shared" si="0"/>
        <v>Xuất sắc</v>
      </c>
    </row>
    <row r="31" spans="1:11" s="17" customFormat="1" ht="15.75" x14ac:dyDescent="0.25">
      <c r="A31" s="23">
        <v>19</v>
      </c>
      <c r="B31" s="24">
        <v>22022658</v>
      </c>
      <c r="C31" s="24" t="s">
        <v>49</v>
      </c>
      <c r="D31" s="25">
        <v>38103</v>
      </c>
      <c r="E31" s="26">
        <v>90</v>
      </c>
      <c r="F31" s="26">
        <v>90</v>
      </c>
      <c r="G31" s="26">
        <f t="shared" si="1"/>
        <v>90</v>
      </c>
      <c r="H31" s="26">
        <v>90</v>
      </c>
      <c r="I31" s="28" t="str">
        <f t="shared" si="0"/>
        <v>Xuất sắc</v>
      </c>
      <c r="J31" s="26">
        <v>90</v>
      </c>
      <c r="K31" s="28" t="str">
        <f t="shared" si="0"/>
        <v>Xuất sắc</v>
      </c>
    </row>
    <row r="32" spans="1:11" ht="15.75" x14ac:dyDescent="0.25">
      <c r="B32" s="17"/>
      <c r="C32" s="18"/>
      <c r="D32" s="19"/>
    </row>
    <row r="33" spans="1:3" ht="16.5" x14ac:dyDescent="0.25">
      <c r="A33" s="36" t="s">
        <v>50</v>
      </c>
      <c r="B33" s="36"/>
      <c r="C33" s="36"/>
    </row>
  </sheetData>
  <mergeCells count="19">
    <mergeCell ref="A33:C33"/>
    <mergeCell ref="G1:K1"/>
    <mergeCell ref="G2:K2"/>
    <mergeCell ref="A1:D1"/>
    <mergeCell ref="A2:D2"/>
    <mergeCell ref="A5:K5"/>
    <mergeCell ref="A6:K6"/>
    <mergeCell ref="A7:K7"/>
    <mergeCell ref="A10:A12"/>
    <mergeCell ref="B10:B12"/>
    <mergeCell ref="C10:C12"/>
    <mergeCell ref="D10:D12"/>
    <mergeCell ref="H10:I10"/>
    <mergeCell ref="H11:I11"/>
    <mergeCell ref="E10:E12"/>
    <mergeCell ref="F10:F12"/>
    <mergeCell ref="G10:G12"/>
    <mergeCell ref="J10:K10"/>
    <mergeCell ref="J11:K11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007F-B4E9-43BE-B7AB-6869A3DD2A52}">
  <dimension ref="A1:K29"/>
  <sheetViews>
    <sheetView topLeftCell="A8" workbookViewId="0">
      <selection activeCell="H32" sqref="H32"/>
    </sheetView>
  </sheetViews>
  <sheetFormatPr defaultColWidth="21.75" defaultRowHeight="15" x14ac:dyDescent="0.25"/>
  <cols>
    <col min="1" max="1" width="4.75" style="21" bestFit="1" customWidth="1"/>
    <col min="2" max="2" width="8.875" style="21" bestFit="1" customWidth="1"/>
    <col min="3" max="3" width="21" style="1" bestFit="1" customWidth="1"/>
    <col min="4" max="4" width="9.875" style="21" bestFit="1" customWidth="1"/>
    <col min="5" max="5" width="6.875" style="21" bestFit="1" customWidth="1"/>
    <col min="6" max="6" width="5.375" style="21" bestFit="1" customWidth="1"/>
    <col min="7" max="7" width="7.375" style="21" customWidth="1"/>
    <col min="8" max="8" width="5.375" style="21" bestFit="1" customWidth="1"/>
    <col min="9" max="9" width="7.75" style="1" bestFit="1" customWidth="1"/>
    <col min="10" max="10" width="5.375" style="21" bestFit="1" customWidth="1"/>
    <col min="11" max="11" width="11.75" style="1" customWidth="1"/>
    <col min="12" max="16384" width="21.75" style="1"/>
  </cols>
  <sheetData>
    <row r="1" spans="1:11" ht="16.5" x14ac:dyDescent="0.25">
      <c r="A1" s="38" t="s">
        <v>0</v>
      </c>
      <c r="B1" s="38"/>
      <c r="C1" s="38"/>
      <c r="D1" s="38"/>
      <c r="G1" s="37" t="s">
        <v>2</v>
      </c>
      <c r="H1" s="37"/>
      <c r="I1" s="37"/>
      <c r="J1" s="37"/>
      <c r="K1" s="37"/>
    </row>
    <row r="2" spans="1:11" ht="16.5" x14ac:dyDescent="0.25">
      <c r="A2" s="39" t="s">
        <v>1</v>
      </c>
      <c r="B2" s="39"/>
      <c r="C2" s="39"/>
      <c r="D2" s="39"/>
      <c r="G2" s="37" t="s">
        <v>3</v>
      </c>
      <c r="H2" s="37"/>
      <c r="I2" s="37"/>
      <c r="J2" s="37"/>
      <c r="K2" s="37"/>
    </row>
    <row r="3" spans="1:11" ht="16.5" x14ac:dyDescent="0.25">
      <c r="A3" s="22"/>
    </row>
    <row r="5" spans="1:11" ht="19.5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9.5" x14ac:dyDescent="0.25">
      <c r="A6" s="40" t="s">
        <v>51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9.5" x14ac:dyDescent="0.25">
      <c r="A7" s="40" t="s">
        <v>30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10" spans="1:11" ht="15.75" x14ac:dyDescent="0.25">
      <c r="A10" s="41" t="s">
        <v>5</v>
      </c>
      <c r="B10" s="43" t="s">
        <v>6</v>
      </c>
      <c r="C10" s="43" t="s">
        <v>7</v>
      </c>
      <c r="D10" s="43" t="s">
        <v>8</v>
      </c>
      <c r="E10" s="31" t="s">
        <v>26</v>
      </c>
      <c r="F10" s="31" t="s">
        <v>27</v>
      </c>
      <c r="G10" s="31" t="s">
        <v>28</v>
      </c>
      <c r="H10" s="34" t="s">
        <v>10</v>
      </c>
      <c r="I10" s="35"/>
      <c r="J10" s="34" t="s">
        <v>10</v>
      </c>
      <c r="K10" s="35"/>
    </row>
    <row r="11" spans="1:11" ht="31.5" customHeight="1" x14ac:dyDescent="0.25">
      <c r="A11" s="42"/>
      <c r="B11" s="44"/>
      <c r="C11" s="44"/>
      <c r="D11" s="44"/>
      <c r="E11" s="32"/>
      <c r="F11" s="32"/>
      <c r="G11" s="32"/>
      <c r="H11" s="29" t="s">
        <v>11</v>
      </c>
      <c r="I11" s="30"/>
      <c r="J11" s="29" t="s">
        <v>24</v>
      </c>
      <c r="K11" s="30"/>
    </row>
    <row r="12" spans="1:11" ht="15.75" x14ac:dyDescent="0.25">
      <c r="A12" s="42"/>
      <c r="B12" s="44"/>
      <c r="C12" s="44"/>
      <c r="D12" s="44"/>
      <c r="E12" s="33"/>
      <c r="F12" s="33"/>
      <c r="G12" s="33"/>
      <c r="H12" s="20" t="s">
        <v>9</v>
      </c>
      <c r="I12" s="20" t="s">
        <v>12</v>
      </c>
      <c r="J12" s="20" t="s">
        <v>9</v>
      </c>
      <c r="K12" s="20" t="s">
        <v>12</v>
      </c>
    </row>
    <row r="13" spans="1:11" s="17" customFormat="1" ht="15.75" x14ac:dyDescent="0.25">
      <c r="A13" s="23">
        <v>1</v>
      </c>
      <c r="B13" s="24">
        <v>22022500</v>
      </c>
      <c r="C13" s="24" t="s">
        <v>52</v>
      </c>
      <c r="D13" s="25">
        <v>38011</v>
      </c>
      <c r="E13" s="26">
        <v>90</v>
      </c>
      <c r="F13" s="26">
        <v>90</v>
      </c>
      <c r="G13" s="26">
        <f>F13</f>
        <v>90</v>
      </c>
      <c r="H13" s="26">
        <v>90</v>
      </c>
      <c r="I13" s="26" t="s">
        <v>15</v>
      </c>
      <c r="J13" s="26">
        <v>90</v>
      </c>
      <c r="K13" s="26" t="s">
        <v>15</v>
      </c>
    </row>
    <row r="14" spans="1:11" s="17" customFormat="1" ht="15.75" x14ac:dyDescent="0.25">
      <c r="A14" s="23">
        <v>2</v>
      </c>
      <c r="B14" s="24">
        <v>22022505</v>
      </c>
      <c r="C14" s="24" t="s">
        <v>53</v>
      </c>
      <c r="D14" s="25">
        <v>38335</v>
      </c>
      <c r="E14" s="26">
        <v>90</v>
      </c>
      <c r="F14" s="26">
        <v>90</v>
      </c>
      <c r="G14" s="26">
        <f t="shared" ref="G14:G27" si="0">F14</f>
        <v>90</v>
      </c>
      <c r="H14" s="26">
        <v>90</v>
      </c>
      <c r="I14" s="26" t="s">
        <v>15</v>
      </c>
      <c r="J14" s="26">
        <v>90</v>
      </c>
      <c r="K14" s="26" t="s">
        <v>15</v>
      </c>
    </row>
    <row r="15" spans="1:11" s="17" customFormat="1" ht="15.75" x14ac:dyDescent="0.25">
      <c r="A15" s="23">
        <v>3</v>
      </c>
      <c r="B15" s="24">
        <v>22022529</v>
      </c>
      <c r="C15" s="24" t="s">
        <v>54</v>
      </c>
      <c r="D15" s="25">
        <v>38189</v>
      </c>
      <c r="E15" s="26">
        <v>90</v>
      </c>
      <c r="F15" s="26">
        <v>90</v>
      </c>
      <c r="G15" s="26">
        <f t="shared" si="0"/>
        <v>90</v>
      </c>
      <c r="H15" s="26">
        <v>90</v>
      </c>
      <c r="I15" s="26" t="s">
        <v>15</v>
      </c>
      <c r="J15" s="26">
        <v>90</v>
      </c>
      <c r="K15" s="26" t="s">
        <v>15</v>
      </c>
    </row>
    <row r="16" spans="1:11" s="17" customFormat="1" ht="15.75" x14ac:dyDescent="0.25">
      <c r="A16" s="23">
        <v>4</v>
      </c>
      <c r="B16" s="24">
        <v>22022537</v>
      </c>
      <c r="C16" s="24" t="s">
        <v>55</v>
      </c>
      <c r="D16" s="25">
        <v>38086</v>
      </c>
      <c r="E16" s="26">
        <v>90</v>
      </c>
      <c r="F16" s="26">
        <v>90</v>
      </c>
      <c r="G16" s="26">
        <f t="shared" si="0"/>
        <v>90</v>
      </c>
      <c r="H16" s="26">
        <v>90</v>
      </c>
      <c r="I16" s="26" t="s">
        <v>15</v>
      </c>
      <c r="J16" s="26">
        <v>90</v>
      </c>
      <c r="K16" s="26" t="s">
        <v>15</v>
      </c>
    </row>
    <row r="17" spans="1:11" s="17" customFormat="1" ht="15.75" x14ac:dyDescent="0.25">
      <c r="A17" s="23">
        <v>5</v>
      </c>
      <c r="B17" s="24">
        <v>22022542</v>
      </c>
      <c r="C17" s="24" t="s">
        <v>56</v>
      </c>
      <c r="D17" s="25">
        <v>38201</v>
      </c>
      <c r="E17" s="26">
        <v>92</v>
      </c>
      <c r="F17" s="26">
        <v>92</v>
      </c>
      <c r="G17" s="26">
        <f t="shared" si="0"/>
        <v>92</v>
      </c>
      <c r="H17" s="26">
        <v>92</v>
      </c>
      <c r="I17" s="26" t="s">
        <v>15</v>
      </c>
      <c r="J17" s="26">
        <v>92</v>
      </c>
      <c r="K17" s="26" t="s">
        <v>15</v>
      </c>
    </row>
    <row r="18" spans="1:11" s="17" customFormat="1" ht="15.75" x14ac:dyDescent="0.25">
      <c r="A18" s="23">
        <v>6</v>
      </c>
      <c r="B18" s="24">
        <v>22022557</v>
      </c>
      <c r="C18" s="24" t="s">
        <v>57</v>
      </c>
      <c r="D18" s="25">
        <v>38284</v>
      </c>
      <c r="E18" s="26">
        <v>90</v>
      </c>
      <c r="F18" s="26">
        <v>90</v>
      </c>
      <c r="G18" s="26">
        <f t="shared" si="0"/>
        <v>90</v>
      </c>
      <c r="H18" s="26">
        <v>90</v>
      </c>
      <c r="I18" s="26" t="s">
        <v>15</v>
      </c>
      <c r="J18" s="26">
        <v>90</v>
      </c>
      <c r="K18" s="26" t="s">
        <v>15</v>
      </c>
    </row>
    <row r="19" spans="1:11" s="17" customFormat="1" ht="15.75" x14ac:dyDescent="0.25">
      <c r="A19" s="23">
        <v>7</v>
      </c>
      <c r="B19" s="24">
        <v>22022558</v>
      </c>
      <c r="C19" s="24" t="s">
        <v>58</v>
      </c>
      <c r="D19" s="25">
        <v>38234</v>
      </c>
      <c r="E19" s="26">
        <v>90</v>
      </c>
      <c r="F19" s="26">
        <v>90</v>
      </c>
      <c r="G19" s="26">
        <f t="shared" si="0"/>
        <v>90</v>
      </c>
      <c r="H19" s="26">
        <v>90</v>
      </c>
      <c r="I19" s="26" t="s">
        <v>15</v>
      </c>
      <c r="J19" s="26">
        <v>90</v>
      </c>
      <c r="K19" s="26" t="s">
        <v>15</v>
      </c>
    </row>
    <row r="20" spans="1:11" s="17" customFormat="1" ht="15.75" x14ac:dyDescent="0.25">
      <c r="A20" s="23">
        <v>8</v>
      </c>
      <c r="B20" s="24">
        <v>22022564</v>
      </c>
      <c r="C20" s="24" t="s">
        <v>59</v>
      </c>
      <c r="D20" s="25">
        <v>38101</v>
      </c>
      <c r="E20" s="26">
        <v>90</v>
      </c>
      <c r="F20" s="26">
        <v>90</v>
      </c>
      <c r="G20" s="26">
        <f t="shared" si="0"/>
        <v>90</v>
      </c>
      <c r="H20" s="26">
        <v>90</v>
      </c>
      <c r="I20" s="26" t="s">
        <v>15</v>
      </c>
      <c r="J20" s="26">
        <v>90</v>
      </c>
      <c r="K20" s="26" t="s">
        <v>15</v>
      </c>
    </row>
    <row r="21" spans="1:11" s="17" customFormat="1" ht="15.75" x14ac:dyDescent="0.25">
      <c r="A21" s="23">
        <v>9</v>
      </c>
      <c r="B21" s="24">
        <v>22022566</v>
      </c>
      <c r="C21" s="24" t="s">
        <v>60</v>
      </c>
      <c r="D21" s="25">
        <v>38093</v>
      </c>
      <c r="E21" s="26">
        <v>90</v>
      </c>
      <c r="F21" s="26">
        <v>90</v>
      </c>
      <c r="G21" s="26">
        <f t="shared" si="0"/>
        <v>90</v>
      </c>
      <c r="H21" s="26">
        <v>90</v>
      </c>
      <c r="I21" s="26" t="s">
        <v>15</v>
      </c>
      <c r="J21" s="26">
        <v>90</v>
      </c>
      <c r="K21" s="26" t="s">
        <v>15</v>
      </c>
    </row>
    <row r="22" spans="1:11" s="17" customFormat="1" ht="15.75" x14ac:dyDescent="0.25">
      <c r="A22" s="23">
        <v>10</v>
      </c>
      <c r="B22" s="24">
        <v>22022632</v>
      </c>
      <c r="C22" s="24" t="s">
        <v>61</v>
      </c>
      <c r="D22" s="25">
        <v>38245</v>
      </c>
      <c r="E22" s="26">
        <v>90</v>
      </c>
      <c r="F22" s="26">
        <v>90</v>
      </c>
      <c r="G22" s="26">
        <f t="shared" si="0"/>
        <v>90</v>
      </c>
      <c r="H22" s="26">
        <v>90</v>
      </c>
      <c r="I22" s="26" t="s">
        <v>15</v>
      </c>
      <c r="J22" s="26">
        <v>90</v>
      </c>
      <c r="K22" s="26" t="s">
        <v>15</v>
      </c>
    </row>
    <row r="23" spans="1:11" s="17" customFormat="1" ht="15.75" x14ac:dyDescent="0.25">
      <c r="A23" s="23">
        <v>11</v>
      </c>
      <c r="B23" s="24">
        <v>22022635</v>
      </c>
      <c r="C23" s="24" t="s">
        <v>62</v>
      </c>
      <c r="D23" s="25">
        <v>38025</v>
      </c>
      <c r="E23" s="26">
        <v>90</v>
      </c>
      <c r="F23" s="26">
        <v>90</v>
      </c>
      <c r="G23" s="26">
        <f t="shared" si="0"/>
        <v>90</v>
      </c>
      <c r="H23" s="26">
        <v>90</v>
      </c>
      <c r="I23" s="26" t="s">
        <v>15</v>
      </c>
      <c r="J23" s="26">
        <v>90</v>
      </c>
      <c r="K23" s="26" t="s">
        <v>15</v>
      </c>
    </row>
    <row r="24" spans="1:11" s="17" customFormat="1" ht="15.75" x14ac:dyDescent="0.25">
      <c r="A24" s="23">
        <v>12</v>
      </c>
      <c r="B24" s="24">
        <v>22022661</v>
      </c>
      <c r="C24" s="24" t="s">
        <v>31</v>
      </c>
      <c r="D24" s="25">
        <v>38275</v>
      </c>
      <c r="E24" s="26">
        <v>80</v>
      </c>
      <c r="F24" s="26">
        <v>90</v>
      </c>
      <c r="G24" s="26">
        <f t="shared" si="0"/>
        <v>90</v>
      </c>
      <c r="H24" s="26">
        <v>90</v>
      </c>
      <c r="I24" s="26" t="s">
        <v>15</v>
      </c>
      <c r="J24" s="26">
        <v>90</v>
      </c>
      <c r="K24" s="26" t="s">
        <v>15</v>
      </c>
    </row>
    <row r="25" spans="1:11" s="17" customFormat="1" ht="15.75" x14ac:dyDescent="0.25">
      <c r="A25" s="23">
        <v>13</v>
      </c>
      <c r="B25" s="24">
        <v>22022663</v>
      </c>
      <c r="C25" s="24" t="s">
        <v>63</v>
      </c>
      <c r="D25" s="25">
        <v>38272</v>
      </c>
      <c r="E25" s="26">
        <v>90</v>
      </c>
      <c r="F25" s="26">
        <v>90</v>
      </c>
      <c r="G25" s="26">
        <f t="shared" si="0"/>
        <v>90</v>
      </c>
      <c r="H25" s="26">
        <v>90</v>
      </c>
      <c r="I25" s="26" t="s">
        <v>15</v>
      </c>
      <c r="J25" s="26">
        <v>90</v>
      </c>
      <c r="K25" s="26" t="s">
        <v>15</v>
      </c>
    </row>
    <row r="26" spans="1:11" s="17" customFormat="1" ht="15.75" x14ac:dyDescent="0.25">
      <c r="A26" s="23">
        <v>14</v>
      </c>
      <c r="B26" s="24">
        <v>22022669</v>
      </c>
      <c r="C26" s="24" t="s">
        <v>64</v>
      </c>
      <c r="D26" s="25">
        <v>38298</v>
      </c>
      <c r="E26" s="26">
        <v>90</v>
      </c>
      <c r="F26" s="26">
        <v>90</v>
      </c>
      <c r="G26" s="26">
        <f t="shared" si="0"/>
        <v>90</v>
      </c>
      <c r="H26" s="26">
        <v>90</v>
      </c>
      <c r="I26" s="26" t="s">
        <v>15</v>
      </c>
      <c r="J26" s="26">
        <v>90</v>
      </c>
      <c r="K26" s="26" t="s">
        <v>15</v>
      </c>
    </row>
    <row r="27" spans="1:11" s="17" customFormat="1" ht="15.75" x14ac:dyDescent="0.25">
      <c r="A27" s="23">
        <v>15</v>
      </c>
      <c r="B27" s="24">
        <v>22022673</v>
      </c>
      <c r="C27" s="24" t="s">
        <v>65</v>
      </c>
      <c r="D27" s="25">
        <v>38229</v>
      </c>
      <c r="E27" s="26">
        <v>90</v>
      </c>
      <c r="F27" s="26">
        <v>90</v>
      </c>
      <c r="G27" s="26">
        <f t="shared" si="0"/>
        <v>90</v>
      </c>
      <c r="H27" s="26">
        <v>90</v>
      </c>
      <c r="I27" s="26" t="s">
        <v>15</v>
      </c>
      <c r="J27" s="26">
        <v>90</v>
      </c>
      <c r="K27" s="26" t="s">
        <v>15</v>
      </c>
    </row>
    <row r="29" spans="1:11" ht="16.5" x14ac:dyDescent="0.25">
      <c r="A29" s="36" t="s">
        <v>68</v>
      </c>
      <c r="B29" s="36"/>
      <c r="C29" s="36"/>
    </row>
  </sheetData>
  <mergeCells count="19">
    <mergeCell ref="H11:I11"/>
    <mergeCell ref="J11:K11"/>
    <mergeCell ref="A29:C29"/>
    <mergeCell ref="A7:K7"/>
    <mergeCell ref="A10:A12"/>
    <mergeCell ref="B10:B12"/>
    <mergeCell ref="C10:C12"/>
    <mergeCell ref="D10:D12"/>
    <mergeCell ref="E10:E12"/>
    <mergeCell ref="F10:F12"/>
    <mergeCell ref="G10:G12"/>
    <mergeCell ref="H10:I10"/>
    <mergeCell ref="J10:K10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41BB-7503-4684-96F8-5DDA1117E181}">
  <dimension ref="A1:Q11"/>
  <sheetViews>
    <sheetView tabSelected="1" workbookViewId="0">
      <selection activeCell="F28" sqref="F28"/>
    </sheetView>
  </sheetViews>
  <sheetFormatPr defaultColWidth="25.5" defaultRowHeight="14.25" x14ac:dyDescent="0.2"/>
  <cols>
    <col min="1" max="1" width="4.75" bestFit="1" customWidth="1"/>
    <col min="2" max="2" width="20" customWidth="1"/>
    <col min="3" max="3" width="4.875" bestFit="1" customWidth="1"/>
    <col min="4" max="4" width="8.375" bestFit="1" customWidth="1"/>
    <col min="5" max="5" width="8.75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875" bestFit="1" customWidth="1"/>
    <col min="17" max="17" width="7.25" bestFit="1" customWidth="1"/>
  </cols>
  <sheetData>
    <row r="1" spans="1:17" s="1" customFormat="1" ht="15" x14ac:dyDescent="0.25">
      <c r="A1" s="45" t="s">
        <v>0</v>
      </c>
      <c r="B1" s="45"/>
      <c r="C1" s="45"/>
      <c r="D1" s="45"/>
      <c r="E1" s="45"/>
      <c r="F1" s="45"/>
      <c r="I1" s="46" t="s">
        <v>2</v>
      </c>
      <c r="J1" s="46"/>
      <c r="K1" s="46"/>
      <c r="L1" s="46"/>
      <c r="M1" s="46"/>
      <c r="N1" s="46"/>
      <c r="O1" s="46"/>
    </row>
    <row r="2" spans="1:17" s="1" customFormat="1" ht="15" x14ac:dyDescent="0.25">
      <c r="A2" s="46" t="s">
        <v>1</v>
      </c>
      <c r="B2" s="46"/>
      <c r="C2" s="46"/>
      <c r="D2" s="46"/>
      <c r="E2" s="46"/>
      <c r="F2" s="46"/>
      <c r="I2" s="46" t="s">
        <v>3</v>
      </c>
      <c r="J2" s="46"/>
      <c r="K2" s="46"/>
      <c r="L2" s="46"/>
      <c r="M2" s="46"/>
      <c r="N2" s="46"/>
      <c r="O2" s="46"/>
    </row>
    <row r="3" spans="1:17" s="1" customFormat="1" ht="15" x14ac:dyDescent="0.25"/>
    <row r="4" spans="1:17" s="1" customFormat="1" ht="58.5" customHeight="1" x14ac:dyDescent="0.25">
      <c r="B4" s="47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6" spans="1:17" s="1" customFormat="1" ht="15.75" x14ac:dyDescent="0.25">
      <c r="A6" s="41" t="s">
        <v>5</v>
      </c>
      <c r="B6" s="43" t="s">
        <v>18</v>
      </c>
      <c r="C6" s="43" t="s">
        <v>19</v>
      </c>
      <c r="D6" s="51" t="s">
        <v>20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</row>
    <row r="7" spans="1:17" s="1" customFormat="1" ht="15.75" x14ac:dyDescent="0.25">
      <c r="A7" s="42"/>
      <c r="B7" s="44"/>
      <c r="C7" s="44"/>
      <c r="D7" s="51" t="s">
        <v>15</v>
      </c>
      <c r="E7" s="53"/>
      <c r="F7" s="51" t="s">
        <v>14</v>
      </c>
      <c r="G7" s="53"/>
      <c r="H7" s="51" t="s">
        <v>13</v>
      </c>
      <c r="I7" s="53"/>
      <c r="J7" s="51" t="s">
        <v>17</v>
      </c>
      <c r="K7" s="53"/>
      <c r="L7" s="51" t="s">
        <v>21</v>
      </c>
      <c r="M7" s="53"/>
      <c r="N7" s="51" t="s">
        <v>16</v>
      </c>
      <c r="O7" s="53"/>
    </row>
    <row r="8" spans="1:17" s="1" customFormat="1" ht="15.75" x14ac:dyDescent="0.25">
      <c r="A8" s="49"/>
      <c r="B8" s="50"/>
      <c r="C8" s="50"/>
      <c r="D8" s="4" t="s">
        <v>22</v>
      </c>
      <c r="E8" s="4" t="s">
        <v>23</v>
      </c>
      <c r="F8" s="4" t="s">
        <v>22</v>
      </c>
      <c r="G8" s="4" t="s">
        <v>23</v>
      </c>
      <c r="H8" s="4" t="s">
        <v>22</v>
      </c>
      <c r="I8" s="4" t="s">
        <v>23</v>
      </c>
      <c r="J8" s="4" t="s">
        <v>22</v>
      </c>
      <c r="K8" s="4" t="s">
        <v>23</v>
      </c>
      <c r="L8" s="4" t="s">
        <v>22</v>
      </c>
      <c r="M8" s="4" t="s">
        <v>23</v>
      </c>
      <c r="N8" s="4" t="s">
        <v>22</v>
      </c>
      <c r="O8" s="4" t="s">
        <v>23</v>
      </c>
    </row>
    <row r="9" spans="1:17" s="14" customFormat="1" ht="19.5" customHeight="1" x14ac:dyDescent="0.25">
      <c r="A9" s="8">
        <v>1</v>
      </c>
      <c r="B9" s="9" t="s">
        <v>66</v>
      </c>
      <c r="C9" s="10">
        <f>K67AAI1!A31</f>
        <v>19</v>
      </c>
      <c r="D9" s="8">
        <f>COUNTIF(K67AAI1!$K$13:$K$31,"Xuất sắc")</f>
        <v>19</v>
      </c>
      <c r="E9" s="11">
        <f>D9/C9</f>
        <v>1</v>
      </c>
      <c r="F9" s="8">
        <f>COUNTIF(K67AAI1!$K$13:$K$31,"Tốt")</f>
        <v>0</v>
      </c>
      <c r="G9" s="11">
        <f t="shared" ref="G9:G11" si="0">F9/C9</f>
        <v>0</v>
      </c>
      <c r="H9" s="8">
        <f>COUNTIF(K67AAI1!$K$13:$K$31,"Khá")</f>
        <v>0</v>
      </c>
      <c r="I9" s="11">
        <f t="shared" ref="I9:I11" si="1">H9/C9</f>
        <v>0</v>
      </c>
      <c r="J9" s="8">
        <f>COUNTIF(K67AAI1!$K$13:$K$31,"Trung bình")</f>
        <v>0</v>
      </c>
      <c r="K9" s="11">
        <f t="shared" ref="K9:K11" si="2">J9/C9</f>
        <v>0</v>
      </c>
      <c r="L9" s="8">
        <f>COUNTIF(K67AAI1!$K$13:$K$31,"Yếu")</f>
        <v>0</v>
      </c>
      <c r="M9" s="11">
        <f t="shared" ref="M9:M11" si="3">L9/C9</f>
        <v>0</v>
      </c>
      <c r="N9" s="8">
        <f>COUNTIF(K67AAI1!$K$13:$K$31,"kém")</f>
        <v>0</v>
      </c>
      <c r="O9" s="11">
        <f t="shared" ref="O9:O11" si="4">N9/C9</f>
        <v>0</v>
      </c>
      <c r="P9" s="12">
        <f>SUM(N9,L9,J9,H9,F9,D9)</f>
        <v>19</v>
      </c>
      <c r="Q9" s="13">
        <f t="shared" ref="Q9:Q11" si="5">SUM(E9,G9,I9,K9,M9,O9)</f>
        <v>1</v>
      </c>
    </row>
    <row r="10" spans="1:17" s="14" customFormat="1" ht="21" customHeight="1" x14ac:dyDescent="0.25">
      <c r="A10" s="27">
        <v>2</v>
      </c>
      <c r="B10" s="9" t="s">
        <v>67</v>
      </c>
      <c r="C10" s="10">
        <f>K67AAI2!A27</f>
        <v>15</v>
      </c>
      <c r="D10" s="27">
        <f>COUNTIF(K67AAI2!$K$13:$K$27,"Xuất sắc")</f>
        <v>15</v>
      </c>
      <c r="E10" s="11">
        <f>D10/C10</f>
        <v>1</v>
      </c>
      <c r="F10" s="27">
        <f>COUNTIF(K67AAI2!$K$13:$K$27,"Tốt")</f>
        <v>0</v>
      </c>
      <c r="G10" s="11">
        <f t="shared" si="0"/>
        <v>0</v>
      </c>
      <c r="H10" s="27">
        <f>COUNTIF(K67AAI2!$K$13:$K$27,"Khá")</f>
        <v>0</v>
      </c>
      <c r="I10" s="11">
        <f t="shared" si="1"/>
        <v>0</v>
      </c>
      <c r="J10" s="27">
        <f>COUNTIF(K67AAI2!$K$13:$K$27,"Trung bình")</f>
        <v>0</v>
      </c>
      <c r="K10" s="11">
        <f t="shared" si="2"/>
        <v>0</v>
      </c>
      <c r="L10" s="27">
        <f>COUNTIF(K67AAI2!$K$13:$K$27,"Yếu")</f>
        <v>0</v>
      </c>
      <c r="M10" s="11">
        <f t="shared" si="3"/>
        <v>0</v>
      </c>
      <c r="N10" s="27">
        <f>COUNTIF(K67AAI2!$K$13:$K$27,"Kém")</f>
        <v>0</v>
      </c>
      <c r="O10" s="11">
        <f t="shared" si="4"/>
        <v>0</v>
      </c>
      <c r="P10" s="12">
        <f>SUM(N10,L10,J10,H10,F10,D10)</f>
        <v>15</v>
      </c>
      <c r="Q10" s="13">
        <f t="shared" si="5"/>
        <v>1</v>
      </c>
    </row>
    <row r="11" spans="1:17" s="2" customFormat="1" ht="15.75" x14ac:dyDescent="0.2">
      <c r="A11" s="48" t="s">
        <v>69</v>
      </c>
      <c r="B11" s="48"/>
      <c r="C11" s="3">
        <f>SUM(C9:C10)</f>
        <v>34</v>
      </c>
      <c r="D11" s="5">
        <f>SUM(D9:D10)</f>
        <v>34</v>
      </c>
      <c r="E11" s="6">
        <f t="shared" ref="E11" si="6">D11/C11</f>
        <v>1</v>
      </c>
      <c r="F11" s="5">
        <f>SUM(F9:F10)</f>
        <v>0</v>
      </c>
      <c r="G11" s="6">
        <f t="shared" si="0"/>
        <v>0</v>
      </c>
      <c r="H11" s="5">
        <f>SUM(H9:H10)</f>
        <v>0</v>
      </c>
      <c r="I11" s="6">
        <f t="shared" si="1"/>
        <v>0</v>
      </c>
      <c r="J11" s="5">
        <f>SUM(J9:J10)</f>
        <v>0</v>
      </c>
      <c r="K11" s="6">
        <f t="shared" si="2"/>
        <v>0</v>
      </c>
      <c r="L11" s="7">
        <f>SUM(L9:L10)</f>
        <v>0</v>
      </c>
      <c r="M11" s="15">
        <f t="shared" si="3"/>
        <v>0</v>
      </c>
      <c r="N11" s="4">
        <f>SUM(N9:N10)</f>
        <v>0</v>
      </c>
      <c r="O11" s="15">
        <f t="shared" si="4"/>
        <v>0</v>
      </c>
      <c r="P11" s="2">
        <f>SUM(D11,F11,H11,J11,L11,N11)</f>
        <v>34</v>
      </c>
      <c r="Q11" s="16">
        <f t="shared" si="5"/>
        <v>1</v>
      </c>
    </row>
  </sheetData>
  <mergeCells count="16">
    <mergeCell ref="A11:B11"/>
    <mergeCell ref="A6:A8"/>
    <mergeCell ref="B6:B8"/>
    <mergeCell ref="C6:C8"/>
    <mergeCell ref="D6:O6"/>
    <mergeCell ref="D7:E7"/>
    <mergeCell ref="F7:G7"/>
    <mergeCell ref="H7:I7"/>
    <mergeCell ref="J7:K7"/>
    <mergeCell ref="L7:M7"/>
    <mergeCell ref="N7:O7"/>
    <mergeCell ref="A1:F1"/>
    <mergeCell ref="I1:O1"/>
    <mergeCell ref="A2:F2"/>
    <mergeCell ref="I2:O2"/>
    <mergeCell ref="B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K67AAI1</vt:lpstr>
      <vt:lpstr>K67AAI2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2026-01-26T10:22:50Z</dcterms:modified>
</cp:coreProperties>
</file>