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vnueduvn-my.sharepoint.com/personal/nthue153_vnu_edu_vn/Documents/CTSV/CTSV/CTSV/điểm rèn luyện/ĐRL/ĐRL 2025-2026/HĐ/Họp HĐ/"/>
    </mc:Choice>
  </mc:AlternateContent>
  <xr:revisionPtr revIDLastSave="80" documentId="13_ncr:1_{F4C7E4FE-47F7-4B5E-8522-445DE33C341D}" xr6:coauthVersionLast="47" xr6:coauthVersionMax="47" xr10:uidLastSave="{A70F24DA-D201-4237-BAC5-B488A11DDB3B}"/>
  <bookViews>
    <workbookView xWindow="-120" yWindow="-120" windowWidth="29040" windowHeight="15720" activeTab="2" xr2:uid="{00000000-000D-0000-FFFF-FFFF00000000}"/>
  </bookViews>
  <sheets>
    <sheet name="K66GAT" sheetId="1" r:id="rId1"/>
    <sheet name="K67GAT" sheetId="6" r:id="rId2"/>
    <sheet name="Thống kê" sheetId="5" r:id="rId3"/>
  </sheets>
  <definedNames>
    <definedName name="_xlnm._FilterDatabase" localSheetId="0" hidden="1">K66GAT!$A$12:$K$51</definedName>
    <definedName name="_xlnm._FilterDatabase" localSheetId="1" hidden="1">K67GAT!$A$12:$K$14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5" l="1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K13" i="6"/>
  <c r="K14" i="6"/>
  <c r="I14" i="6"/>
  <c r="I13" i="6"/>
  <c r="N11" i="5"/>
  <c r="L11" i="5"/>
  <c r="J11" i="5"/>
  <c r="H11" i="5"/>
  <c r="F11" i="5"/>
  <c r="D11" i="5"/>
  <c r="C11" i="5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13" i="1"/>
  <c r="E11" i="5" l="1"/>
  <c r="F13" i="5"/>
  <c r="M11" i="5"/>
  <c r="K11" i="5"/>
  <c r="O11" i="5"/>
  <c r="L13" i="5" l="1"/>
  <c r="G11" i="5"/>
  <c r="D13" i="5"/>
  <c r="N13" i="5"/>
  <c r="P11" i="5"/>
  <c r="P13" i="5" s="1"/>
  <c r="I11" i="5"/>
  <c r="Q11" i="5" s="1"/>
  <c r="H13" i="5"/>
  <c r="J13" i="5"/>
  <c r="C13" i="5" l="1"/>
  <c r="K13" i="5" s="1"/>
  <c r="E13" i="5" l="1"/>
  <c r="M13" i="5"/>
  <c r="O13" i="5"/>
  <c r="I13" i="5"/>
  <c r="G13" i="5"/>
  <c r="Q13" i="5" l="1"/>
</calcChain>
</file>

<file path=xl/sharedStrings.xml><?xml version="1.0" encoding="utf-8"?>
<sst xmlns="http://schemas.openxmlformats.org/spreadsheetml/2006/main" count="237" uniqueCount="155">
  <si>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</si>
  <si>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</si>
  <si>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</si>
  <si>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</si>
  <si>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</si>
  <si>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KHOA KHOA CÔNG NGHỆ NÔNG NGHIỆP</t>
  </si>
  <si>
    <t>STT</t>
  </si>
  <si>
    <t>MASV</t>
  </si>
  <si>
    <t>Họ và tên</t>
  </si>
  <si>
    <t>Ngày sinh</t>
  </si>
  <si>
    <t>Điểm</t>
  </si>
  <si>
    <t>Điểm KL</t>
  </si>
  <si>
    <t>HĐ cấp Khoa</t>
  </si>
  <si>
    <t>Xếp loại</t>
  </si>
  <si>
    <t>Xuất sắc</t>
  </si>
  <si>
    <t>Tốt</t>
  </si>
  <si>
    <t>Kém</t>
  </si>
  <si>
    <t>Khá</t>
  </si>
  <si>
    <t>Trung bình</t>
  </si>
  <si>
    <t>Lớp</t>
  </si>
  <si>
    <t>Sĩ số</t>
  </si>
  <si>
    <t>Kết quả xếp loại</t>
  </si>
  <si>
    <t>Yếu</t>
  </si>
  <si>
    <t>Số lượng</t>
  </si>
  <si>
    <t>%</t>
  </si>
  <si>
    <t>Tổng Khoa CNNN</t>
  </si>
  <si>
    <t>HĐ cấp Trường
(dự kiến)</t>
  </si>
  <si>
    <t>LỚP QH-2021-I/CQ-G-AT, HỌC KỲ 1, NĂM HỌC 2025-2026</t>
  </si>
  <si>
    <t>21020801</t>
  </si>
  <si>
    <t>Hà Đức Anh</t>
  </si>
  <si>
    <t>02/07/2003</t>
  </si>
  <si>
    <t>21020259</t>
  </si>
  <si>
    <t>Hoàng Bùi Quế Anh</t>
  </si>
  <si>
    <t>22/09/2003</t>
  </si>
  <si>
    <t>21020802</t>
  </si>
  <si>
    <t>Trần Hoàng Anh</t>
  </si>
  <si>
    <t>10/03/2002</t>
  </si>
  <si>
    <t>21020807</t>
  </si>
  <si>
    <t>Bùi Thị Dung</t>
  </si>
  <si>
    <t>10/08/2003</t>
  </si>
  <si>
    <t>21020808</t>
  </si>
  <si>
    <t>Nguyễn Phạm Dũng</t>
  </si>
  <si>
    <t>02/05/2003</t>
  </si>
  <si>
    <t>21020809</t>
  </si>
  <si>
    <t>Nguyễn Đức Duy</t>
  </si>
  <si>
    <t>19/03/2003</t>
  </si>
  <si>
    <t>21020810</t>
  </si>
  <si>
    <t>18/04/2003</t>
  </si>
  <si>
    <t>21020811</t>
  </si>
  <si>
    <t>Nguyễn Thị Duyên</t>
  </si>
  <si>
    <t>26/09/2003</t>
  </si>
  <si>
    <t>21020813</t>
  </si>
  <si>
    <t>Vũ Đức Đại</t>
  </si>
  <si>
    <t>29/12/2003</t>
  </si>
  <si>
    <t>21020815</t>
  </si>
  <si>
    <t>Đoàn Hải Đăng</t>
  </si>
  <si>
    <t>20/02/2003</t>
  </si>
  <si>
    <t>21020816</t>
  </si>
  <si>
    <t>Bùi Trần Duy Đông</t>
  </si>
  <si>
    <t>01/09/2003</t>
  </si>
  <si>
    <t>21020817</t>
  </si>
  <si>
    <t>Nguyễn Vũ Phương Đông</t>
  </si>
  <si>
    <t>24/12/2003</t>
  </si>
  <si>
    <t>21020818</t>
  </si>
  <si>
    <t>Trần Bá Đức</t>
  </si>
  <si>
    <t>14/12/2003</t>
  </si>
  <si>
    <t>21020819</t>
  </si>
  <si>
    <t>Trần Minh Hiếu</t>
  </si>
  <si>
    <t>13/05/2003</t>
  </si>
  <si>
    <t>21020821</t>
  </si>
  <si>
    <t>Nguyễn Xuân Hòa</t>
  </si>
  <si>
    <t>09/06/2003</t>
  </si>
  <si>
    <t>21020822</t>
  </si>
  <si>
    <t>Chu Công Hoàn</t>
  </si>
  <si>
    <t>12/10/2000</t>
  </si>
  <si>
    <t>21020823</t>
  </si>
  <si>
    <t>Đỗ Thái Học</t>
  </si>
  <si>
    <t>25/12/2003</t>
  </si>
  <si>
    <t>21020824</t>
  </si>
  <si>
    <t>Nguyễn Khánh Huyền</t>
  </si>
  <si>
    <t>22/11/2003</t>
  </si>
  <si>
    <t>21020826</t>
  </si>
  <si>
    <t>Bùi Thiên Hương</t>
  </si>
  <si>
    <t>21/10/2003</t>
  </si>
  <si>
    <t>21020829</t>
  </si>
  <si>
    <t>Đặng Ngọc Khiêm</t>
  </si>
  <si>
    <t>18/08/2003</t>
  </si>
  <si>
    <t>21020830</t>
  </si>
  <si>
    <t>Chu Viết Kiên</t>
  </si>
  <si>
    <t>31/07/2003</t>
  </si>
  <si>
    <t>21020831</t>
  </si>
  <si>
    <t>Đậu Mạnh Kiên</t>
  </si>
  <si>
    <t>22/03/2002</t>
  </si>
  <si>
    <t>21020832</t>
  </si>
  <si>
    <t>Lê Duy Linh</t>
  </si>
  <si>
    <t>25/08/2003</t>
  </si>
  <si>
    <t>21020833</t>
  </si>
  <si>
    <t>Nguyễn Hữu Long</t>
  </si>
  <si>
    <t>22/03/2003</t>
  </si>
  <si>
    <t>21020835</t>
  </si>
  <si>
    <t>Ngô Anh Minh</t>
  </si>
  <si>
    <t>06/09/2003</t>
  </si>
  <si>
    <t>21020837</t>
  </si>
  <si>
    <t>Đàm Vũ Nam</t>
  </si>
  <si>
    <t>16/11/2003</t>
  </si>
  <si>
    <t>21020839</t>
  </si>
  <si>
    <t>Nguyễn Đình Nam</t>
  </si>
  <si>
    <t>10/12/2003</t>
  </si>
  <si>
    <t>21020840</t>
  </si>
  <si>
    <t>Trịnh Hoài Nam</t>
  </si>
  <si>
    <t>02/09/2002</t>
  </si>
  <si>
    <t>21020843</t>
  </si>
  <si>
    <t>Cao Hà Phương</t>
  </si>
  <si>
    <t>21/09/2003</t>
  </si>
  <si>
    <t>21020847</t>
  </si>
  <si>
    <t>Nguyễn Lương Quý</t>
  </si>
  <si>
    <t>29/11/2003</t>
  </si>
  <si>
    <t>21020848</t>
  </si>
  <si>
    <t>Cao Hồng Sơn</t>
  </si>
  <si>
    <t>06/11/2003</t>
  </si>
  <si>
    <t>21020849</t>
  </si>
  <si>
    <t>Bùi Gia Tân</t>
  </si>
  <si>
    <t>16/01/2001</t>
  </si>
  <si>
    <t>21020851</t>
  </si>
  <si>
    <t>Phạm Đức Thành</t>
  </si>
  <si>
    <t>21020852</t>
  </si>
  <si>
    <t>Trần Đức Thắng</t>
  </si>
  <si>
    <t>08/02/2003</t>
  </si>
  <si>
    <t>21020854</t>
  </si>
  <si>
    <t>Vũ Văn Toàn</t>
  </si>
  <si>
    <t>04/12/2003</t>
  </si>
  <si>
    <t>21020855</t>
  </si>
  <si>
    <t>Nguyễn Thị Quỳnh Trang</t>
  </si>
  <si>
    <t>30/10/2003</t>
  </si>
  <si>
    <t>21020857</t>
  </si>
  <si>
    <t>Đỗ Việt Trung</t>
  </si>
  <si>
    <t>16/07/2003</t>
  </si>
  <si>
    <t>21020858</t>
  </si>
  <si>
    <t>Đỗ Đình Trường</t>
  </si>
  <si>
    <t>14/08/2003</t>
  </si>
  <si>
    <t>21020860</t>
  </si>
  <si>
    <t>Nguyễn Quang Tùng</t>
  </si>
  <si>
    <t>23/02/2003</t>
  </si>
  <si>
    <t>Điểm tự ĐG</t>
  </si>
  <si>
    <t>Điểm BCS</t>
  </si>
  <si>
    <t>Điểm GVCN</t>
  </si>
  <si>
    <t xml:space="preserve">Danh sách có: 39 sinh viên./. </t>
  </si>
  <si>
    <t>BẢNG TỔNG HỢP KẾT QUẢ RÈN LUYỆN CỦA SINH VIÊN
 KHOA CÔNG NGHỆ NÔNG NGHIỆP
HỌC KỲ I, NĂM HỌC 2025-2026</t>
  </si>
  <si>
    <t>QH-2022-I/CQ-G-AT</t>
  </si>
  <si>
    <t xml:space="preserve">Danh sách có: 02 sinh viên./. </t>
  </si>
  <si>
    <t>Đinh Thị Hồng Nhung</t>
  </si>
  <si>
    <t>Lê Thanh Tình</t>
  </si>
  <si>
    <t>27/02/2004</t>
  </si>
  <si>
    <t>09/08/2004</t>
  </si>
  <si>
    <t>QH-2021-I/CQ-G-AT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</si>
</sst>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1"/>
      <name val="Times New Roman"/>
      <family val="1"/>
      <scheme val="major"/>
    </font>
    <font>
      <sz val="8"/>
      <name val="Arial"/>
      <family val="2"/>
      <scheme val="minor"/>
    </font>
    <font>
      <sz val="12"/>
      <name val="Times New Roman"/>
      <family val="1"/>
      <scheme val="major"/>
    </font>
    <font>
      <b/>
      <sz val="12"/>
      <name val="Times New Roman"/>
      <family val="1"/>
    </font>
    <font>
      <b/>
      <sz val="12"/>
      <name val="Times New Roman"/>
      <family val="1"/>
      <scheme val="major"/>
    </font>
    <font>
      <b/>
      <sz val="11"/>
      <name val="Arial"/>
      <family val="2"/>
      <charset val="163"/>
      <scheme val="minor"/>
    </font>
    <font>
      <b/>
      <sz val="11"/>
      <name val="Times New Roman"/>
      <family val="1"/>
      <scheme val="major"/>
    </font>
    <font>
      <sz val="12"/>
      <color theme="1"/>
      <name val="Times New Roman"/>
      <family val="1"/>
      <scheme val="major"/>
    </font>
    <font>
      <sz val="13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  <font>
      <i/>
      <sz val="13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0" fontId="12" fillId="0" borderId="0" xfId="0" applyFont="1"/>
    <xf numFmtId="164" fontId="7" fillId="0" borderId="0" xfId="0" applyNumberFormat="1" applyFont="1"/>
    <xf numFmtId="0" fontId="7" fillId="0" borderId="0" xfId="0" applyFont="1"/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49" fontId="14" fillId="0" borderId="1" xfId="0" applyNumberFormat="1" applyFont="1" applyBorder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wrapText="1"/>
    </xf>
    <xf numFmtId="0" fontId="14" fillId="0" borderId="12" xfId="0" applyFont="1" applyBorder="1"/>
    <xf numFmtId="0" fontId="2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0</xdr:rowOff>
    </xdr:from>
    <xdr:to>
      <xdr:col>10</xdr:col>
      <xdr:colOff>171450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7288A28-4952-7D78-04EE-07CBA51E9B6C}"/>
            </a:ext>
          </a:extLst>
        </xdr:cNvPr>
        <xdr:cNvCxnSpPr/>
      </xdr:nvCxnSpPr>
      <xdr:spPr>
        <a:xfrm>
          <a:off x="4572000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2</xdr:row>
      <xdr:rowOff>9525</xdr:rowOff>
    </xdr:from>
    <xdr:to>
      <xdr:col>2</xdr:col>
      <xdr:colOff>1190625</xdr:colOff>
      <xdr:row>2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4577BF3C-5F97-9B17-7A62-A8875E82EDD1}"/>
            </a:ext>
          </a:extLst>
        </xdr:cNvPr>
        <xdr:cNvCxnSpPr/>
      </xdr:nvCxnSpPr>
      <xdr:spPr>
        <a:xfrm>
          <a:off x="904875" y="428625"/>
          <a:ext cx="1457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0</xdr:rowOff>
    </xdr:from>
    <xdr:to>
      <xdr:col>10</xdr:col>
      <xdr:colOff>171450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F379DFC-B16E-4EF3-9D30-8ECA7017B9E8}"/>
            </a:ext>
          </a:extLst>
        </xdr:cNvPr>
        <xdr:cNvCxnSpPr/>
      </xdr:nvCxnSpPr>
      <xdr:spPr>
        <a:xfrm>
          <a:off x="4724400" y="419100"/>
          <a:ext cx="1876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2</xdr:row>
      <xdr:rowOff>9525</xdr:rowOff>
    </xdr:from>
    <xdr:to>
      <xdr:col>2</xdr:col>
      <xdr:colOff>1190625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B32AF3E-CAA3-43DB-952A-C1F6127F0CCD}"/>
            </a:ext>
          </a:extLst>
        </xdr:cNvPr>
        <xdr:cNvCxnSpPr/>
      </xdr:nvCxnSpPr>
      <xdr:spPr>
        <a:xfrm>
          <a:off x="771525" y="428625"/>
          <a:ext cx="1457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1</xdr:row>
      <xdr:rowOff>171450</xdr:rowOff>
    </xdr:from>
    <xdr:to>
      <xdr:col>2</xdr:col>
      <xdr:colOff>495300</xdr:colOff>
      <xdr:row>1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CEA9F7-D631-4E6D-A41A-B6367B50C259}"/>
            </a:ext>
          </a:extLst>
        </xdr:cNvPr>
        <xdr:cNvCxnSpPr/>
      </xdr:nvCxnSpPr>
      <xdr:spPr>
        <a:xfrm>
          <a:off x="1628775" y="361950"/>
          <a:ext cx="1200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12E2EA7-4B26-4FFA-8055-983C653872C2}"/>
            </a:ext>
          </a:extLst>
        </xdr:cNvPr>
        <xdr:cNvCxnSpPr/>
      </xdr:nvCxnSpPr>
      <xdr:spPr>
        <a:xfrm>
          <a:off x="7591425" y="36195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workbookViewId="0">
      <selection activeCell="O27" sqref="O27"/>
    </sheetView>
  </sheetViews>
  <sheetFormatPr defaultColWidth="17.875" defaultRowHeight="15" x14ac:dyDescent="0.25"/>
  <cols>
    <col min="1" max="1" width="4.75" style="16" bestFit="1" customWidth="1"/>
    <col min="2" max="2" width="8.875" style="1" bestFit="1" customWidth="1"/>
    <col min="3" max="3" width="21.625" style="1" customWidth="1"/>
    <col min="4" max="4" width="9.875" style="1" bestFit="1" customWidth="1"/>
    <col min="5" max="5" width="6.875" style="1" bestFit="1" customWidth="1"/>
    <col min="6" max="6" width="5.375" style="1" bestFit="1" customWidth="1"/>
    <col min="7" max="7" width="8.5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9.25" style="1" customWidth="1"/>
    <col min="12" max="16384" width="17.875" style="1"/>
  </cols>
  <sheetData>
    <row r="1" spans="1:11" ht="16.5" x14ac:dyDescent="0.25">
      <c r="A1" s="35" t="s">
        <v>0</v>
      </c>
      <c r="B1" s="35"/>
      <c r="C1" s="35"/>
      <c r="D1" s="35"/>
      <c r="G1" s="37" t="s">
        <v>2</v>
      </c>
      <c r="H1" s="37"/>
      <c r="I1" s="37"/>
      <c r="J1" s="37"/>
      <c r="K1" s="37"/>
    </row>
    <row r="2" spans="1:11" ht="16.5" x14ac:dyDescent="0.25">
      <c r="A2" s="36" t="s">
        <v>1</v>
      </c>
      <c r="B2" s="36"/>
      <c r="C2" s="36"/>
      <c r="D2" s="36"/>
      <c r="G2" s="37" t="s">
        <v>3</v>
      </c>
      <c r="H2" s="37"/>
      <c r="I2" s="37"/>
      <c r="J2" s="37"/>
      <c r="K2" s="37"/>
    </row>
    <row r="3" spans="1:11" ht="11.25" customHeight="1" x14ac:dyDescent="0.25">
      <c r="A3" s="19"/>
    </row>
    <row r="4" spans="1:11" ht="13.5" customHeight="1" x14ac:dyDescent="0.25"/>
    <row r="5" spans="1:11" ht="19.5" x14ac:dyDescent="0.25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9.5" x14ac:dyDescent="0.25">
      <c r="A6" s="30" t="s">
        <v>27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19.5" x14ac:dyDescent="0.25">
      <c r="A7" s="30" t="s">
        <v>5</v>
      </c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ht="10.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25">
      <c r="A9" s="21"/>
    </row>
    <row r="10" spans="1:11" ht="15.75" x14ac:dyDescent="0.25">
      <c r="A10" s="38" t="s">
        <v>6</v>
      </c>
      <c r="B10" s="40" t="s">
        <v>7</v>
      </c>
      <c r="C10" s="40" t="s">
        <v>8</v>
      </c>
      <c r="D10" s="40" t="s">
        <v>9</v>
      </c>
      <c r="E10" s="26" t="s">
        <v>143</v>
      </c>
      <c r="F10" s="26" t="s">
        <v>144</v>
      </c>
      <c r="G10" s="26" t="s">
        <v>145</v>
      </c>
      <c r="H10" s="31" t="s">
        <v>11</v>
      </c>
      <c r="I10" s="32"/>
      <c r="J10" s="31" t="s">
        <v>11</v>
      </c>
      <c r="K10" s="32"/>
    </row>
    <row r="11" spans="1:11" ht="32.25" customHeight="1" x14ac:dyDescent="0.25">
      <c r="A11" s="39"/>
      <c r="B11" s="41"/>
      <c r="C11" s="41"/>
      <c r="D11" s="41"/>
      <c r="E11" s="27"/>
      <c r="F11" s="27"/>
      <c r="G11" s="27"/>
      <c r="H11" s="33" t="s">
        <v>12</v>
      </c>
      <c r="I11" s="34"/>
      <c r="J11" s="33" t="s">
        <v>26</v>
      </c>
      <c r="K11" s="34"/>
    </row>
    <row r="12" spans="1:11" ht="15.75" x14ac:dyDescent="0.25">
      <c r="A12" s="39"/>
      <c r="B12" s="41"/>
      <c r="C12" s="41"/>
      <c r="D12" s="41"/>
      <c r="E12" s="28"/>
      <c r="F12" s="28"/>
      <c r="G12" s="28"/>
      <c r="H12" s="17" t="s">
        <v>10</v>
      </c>
      <c r="I12" s="17" t="s">
        <v>13</v>
      </c>
      <c r="J12" s="17" t="s">
        <v>10</v>
      </c>
      <c r="K12" s="17" t="s">
        <v>13</v>
      </c>
    </row>
    <row r="13" spans="1:11" ht="15.75" x14ac:dyDescent="0.25">
      <c r="A13" s="3">
        <v>1</v>
      </c>
      <c r="B13" s="15" t="s">
        <v>28</v>
      </c>
      <c r="C13" s="14" t="s">
        <v>29</v>
      </c>
      <c r="D13" s="22" t="s">
        <v>30</v>
      </c>
      <c r="E13" s="23">
        <v>65</v>
      </c>
      <c r="F13" s="23">
        <v>65</v>
      </c>
      <c r="G13" s="23">
        <v>65</v>
      </c>
      <c r="H13" s="23">
        <v>65</v>
      </c>
      <c r="I13" s="18" t="str">
        <f t="shared" ref="I13:I51" si="0">IF(H13&gt;=90,"Xuất sắc",IF(H13&gt;=80,"Tốt", IF(H13&gt;=65,"Khá",IF(H13&gt;=50,"Trung bình", IF(H13&gt;=35, "Yếu", "Kém")))))</f>
        <v>Khá</v>
      </c>
      <c r="J13" s="23">
        <v>65</v>
      </c>
      <c r="K13" s="18" t="s">
        <v>17</v>
      </c>
    </row>
    <row r="14" spans="1:11" ht="15.75" x14ac:dyDescent="0.25">
      <c r="A14" s="3">
        <v>2</v>
      </c>
      <c r="B14" s="15" t="s">
        <v>31</v>
      </c>
      <c r="C14" s="14" t="s">
        <v>32</v>
      </c>
      <c r="D14" s="22" t="s">
        <v>33</v>
      </c>
      <c r="E14" s="23">
        <v>80</v>
      </c>
      <c r="F14" s="23">
        <v>67</v>
      </c>
      <c r="G14" s="23">
        <v>70</v>
      </c>
      <c r="H14" s="23">
        <v>80</v>
      </c>
      <c r="I14" s="18" t="str">
        <f t="shared" si="0"/>
        <v>Tốt</v>
      </c>
      <c r="J14" s="23">
        <v>80</v>
      </c>
      <c r="K14" s="18" t="s">
        <v>15</v>
      </c>
    </row>
    <row r="15" spans="1:11" ht="15.75" x14ac:dyDescent="0.25">
      <c r="A15" s="3">
        <v>3</v>
      </c>
      <c r="B15" s="15" t="s">
        <v>34</v>
      </c>
      <c r="C15" s="14" t="s">
        <v>35</v>
      </c>
      <c r="D15" s="22" t="s">
        <v>36</v>
      </c>
      <c r="E15" s="23">
        <v>90</v>
      </c>
      <c r="F15" s="23">
        <v>90</v>
      </c>
      <c r="G15" s="23">
        <v>90</v>
      </c>
      <c r="H15" s="23">
        <v>90</v>
      </c>
      <c r="I15" s="18" t="str">
        <f t="shared" si="0"/>
        <v>Xuất sắc</v>
      </c>
      <c r="J15" s="23">
        <v>90</v>
      </c>
      <c r="K15" s="18" t="s">
        <v>14</v>
      </c>
    </row>
    <row r="16" spans="1:11" ht="15.75" x14ac:dyDescent="0.25">
      <c r="A16" s="3">
        <v>4</v>
      </c>
      <c r="B16" s="15" t="s">
        <v>37</v>
      </c>
      <c r="C16" s="14" t="s">
        <v>38</v>
      </c>
      <c r="D16" s="22" t="s">
        <v>39</v>
      </c>
      <c r="E16" s="23">
        <v>90</v>
      </c>
      <c r="F16" s="23">
        <v>90</v>
      </c>
      <c r="G16" s="23">
        <v>90</v>
      </c>
      <c r="H16" s="23">
        <v>90</v>
      </c>
      <c r="I16" s="18" t="str">
        <f t="shared" si="0"/>
        <v>Xuất sắc</v>
      </c>
      <c r="J16" s="23">
        <v>90</v>
      </c>
      <c r="K16" s="18" t="s">
        <v>14</v>
      </c>
    </row>
    <row r="17" spans="1:11" ht="15.75" x14ac:dyDescent="0.25">
      <c r="A17" s="3">
        <v>5</v>
      </c>
      <c r="B17" s="15" t="s">
        <v>40</v>
      </c>
      <c r="C17" s="14" t="s">
        <v>41</v>
      </c>
      <c r="D17" s="22" t="s">
        <v>42</v>
      </c>
      <c r="E17" s="23">
        <v>70</v>
      </c>
      <c r="F17" s="23">
        <v>80</v>
      </c>
      <c r="G17" s="23">
        <v>80</v>
      </c>
      <c r="H17" s="23">
        <v>70</v>
      </c>
      <c r="I17" s="18" t="str">
        <f t="shared" si="0"/>
        <v>Khá</v>
      </c>
      <c r="J17" s="23">
        <v>70</v>
      </c>
      <c r="K17" s="18" t="s">
        <v>17</v>
      </c>
    </row>
    <row r="18" spans="1:11" ht="15.75" x14ac:dyDescent="0.25">
      <c r="A18" s="3">
        <v>6</v>
      </c>
      <c r="B18" s="15" t="s">
        <v>43</v>
      </c>
      <c r="C18" s="14" t="s">
        <v>44</v>
      </c>
      <c r="D18" s="22" t="s">
        <v>45</v>
      </c>
      <c r="E18" s="23">
        <v>80</v>
      </c>
      <c r="F18" s="23">
        <v>77</v>
      </c>
      <c r="G18" s="23">
        <v>77</v>
      </c>
      <c r="H18" s="23">
        <v>80</v>
      </c>
      <c r="I18" s="18" t="str">
        <f t="shared" si="0"/>
        <v>Tốt</v>
      </c>
      <c r="J18" s="23">
        <v>80</v>
      </c>
      <c r="K18" s="18" t="s">
        <v>15</v>
      </c>
    </row>
    <row r="19" spans="1:11" ht="15.75" x14ac:dyDescent="0.25">
      <c r="A19" s="3">
        <v>7</v>
      </c>
      <c r="B19" s="15" t="s">
        <v>46</v>
      </c>
      <c r="C19" s="14" t="s">
        <v>44</v>
      </c>
      <c r="D19" s="22" t="s">
        <v>47</v>
      </c>
      <c r="E19" s="23">
        <v>72</v>
      </c>
      <c r="F19" s="23">
        <v>82</v>
      </c>
      <c r="G19" s="23">
        <v>82</v>
      </c>
      <c r="H19" s="23">
        <v>72</v>
      </c>
      <c r="I19" s="18" t="str">
        <f t="shared" si="0"/>
        <v>Khá</v>
      </c>
      <c r="J19" s="23">
        <v>72</v>
      </c>
      <c r="K19" s="18" t="s">
        <v>17</v>
      </c>
    </row>
    <row r="20" spans="1:11" ht="15.75" x14ac:dyDescent="0.25">
      <c r="A20" s="3">
        <v>8</v>
      </c>
      <c r="B20" s="15" t="s">
        <v>48</v>
      </c>
      <c r="C20" s="14" t="s">
        <v>49</v>
      </c>
      <c r="D20" s="22" t="s">
        <v>50</v>
      </c>
      <c r="E20" s="23">
        <v>100</v>
      </c>
      <c r="F20" s="23">
        <v>100</v>
      </c>
      <c r="G20" s="23">
        <v>100</v>
      </c>
      <c r="H20" s="23">
        <v>100</v>
      </c>
      <c r="I20" s="18" t="str">
        <f t="shared" si="0"/>
        <v>Xuất sắc</v>
      </c>
      <c r="J20" s="23">
        <v>100</v>
      </c>
      <c r="K20" s="18" t="s">
        <v>14</v>
      </c>
    </row>
    <row r="21" spans="1:11" ht="15.75" x14ac:dyDescent="0.25">
      <c r="A21" s="3">
        <v>9</v>
      </c>
      <c r="B21" s="15" t="s">
        <v>51</v>
      </c>
      <c r="C21" s="14" t="s">
        <v>52</v>
      </c>
      <c r="D21" s="22" t="s">
        <v>53</v>
      </c>
      <c r="E21" s="23">
        <v>82</v>
      </c>
      <c r="F21" s="23">
        <v>92</v>
      </c>
      <c r="G21" s="23">
        <v>90</v>
      </c>
      <c r="H21" s="23">
        <v>82</v>
      </c>
      <c r="I21" s="18" t="str">
        <f t="shared" si="0"/>
        <v>Tốt</v>
      </c>
      <c r="J21" s="23">
        <v>82</v>
      </c>
      <c r="K21" s="18" t="s">
        <v>15</v>
      </c>
    </row>
    <row r="22" spans="1:11" ht="15.75" x14ac:dyDescent="0.25">
      <c r="A22" s="3">
        <v>10</v>
      </c>
      <c r="B22" s="15" t="s">
        <v>54</v>
      </c>
      <c r="C22" s="14" t="s">
        <v>55</v>
      </c>
      <c r="D22" s="22" t="s">
        <v>56</v>
      </c>
      <c r="E22" s="23">
        <v>80</v>
      </c>
      <c r="F22" s="23">
        <v>90</v>
      </c>
      <c r="G22" s="23">
        <v>90</v>
      </c>
      <c r="H22" s="23">
        <v>80</v>
      </c>
      <c r="I22" s="18" t="str">
        <f t="shared" si="0"/>
        <v>Tốt</v>
      </c>
      <c r="J22" s="23">
        <v>80</v>
      </c>
      <c r="K22" s="18" t="s">
        <v>15</v>
      </c>
    </row>
    <row r="23" spans="1:11" ht="15.75" x14ac:dyDescent="0.25">
      <c r="A23" s="3">
        <v>11</v>
      </c>
      <c r="B23" s="15" t="s">
        <v>57</v>
      </c>
      <c r="C23" s="14" t="s">
        <v>58</v>
      </c>
      <c r="D23" s="22" t="s">
        <v>59</v>
      </c>
      <c r="E23" s="23">
        <v>0</v>
      </c>
      <c r="F23" s="23">
        <v>0</v>
      </c>
      <c r="G23" s="23">
        <v>0</v>
      </c>
      <c r="H23" s="23">
        <v>0</v>
      </c>
      <c r="I23" s="18" t="str">
        <f t="shared" si="0"/>
        <v>Kém</v>
      </c>
      <c r="J23" s="23">
        <v>0</v>
      </c>
      <c r="K23" s="18" t="s">
        <v>16</v>
      </c>
    </row>
    <row r="24" spans="1:11" ht="15.75" x14ac:dyDescent="0.25">
      <c r="A24" s="3">
        <v>12</v>
      </c>
      <c r="B24" s="15" t="s">
        <v>60</v>
      </c>
      <c r="C24" s="14" t="s">
        <v>61</v>
      </c>
      <c r="D24" s="22" t="s">
        <v>62</v>
      </c>
      <c r="E24" s="23">
        <v>85</v>
      </c>
      <c r="F24" s="23">
        <v>80</v>
      </c>
      <c r="G24" s="23">
        <v>85</v>
      </c>
      <c r="H24" s="23">
        <v>85</v>
      </c>
      <c r="I24" s="18" t="str">
        <f t="shared" si="0"/>
        <v>Tốt</v>
      </c>
      <c r="J24" s="23">
        <v>85</v>
      </c>
      <c r="K24" s="18" t="s">
        <v>15</v>
      </c>
    </row>
    <row r="25" spans="1:11" ht="15.75" x14ac:dyDescent="0.25">
      <c r="A25" s="3">
        <v>13</v>
      </c>
      <c r="B25" s="15" t="s">
        <v>63</v>
      </c>
      <c r="C25" s="14" t="s">
        <v>64</v>
      </c>
      <c r="D25" s="22" t="s">
        <v>65</v>
      </c>
      <c r="E25" s="23">
        <v>76</v>
      </c>
      <c r="F25" s="23">
        <v>90</v>
      </c>
      <c r="G25" s="23">
        <v>86</v>
      </c>
      <c r="H25" s="23">
        <v>76</v>
      </c>
      <c r="I25" s="18" t="str">
        <f t="shared" si="0"/>
        <v>Khá</v>
      </c>
      <c r="J25" s="23">
        <v>76</v>
      </c>
      <c r="K25" s="18" t="s">
        <v>17</v>
      </c>
    </row>
    <row r="26" spans="1:11" ht="15.75" x14ac:dyDescent="0.25">
      <c r="A26" s="3">
        <v>14</v>
      </c>
      <c r="B26" s="15" t="s">
        <v>66</v>
      </c>
      <c r="C26" s="14" t="s">
        <v>67</v>
      </c>
      <c r="D26" s="22" t="s">
        <v>68</v>
      </c>
      <c r="E26" s="23">
        <v>80</v>
      </c>
      <c r="F26" s="23">
        <v>80</v>
      </c>
      <c r="G26" s="23">
        <v>77</v>
      </c>
      <c r="H26" s="23">
        <v>80</v>
      </c>
      <c r="I26" s="18" t="str">
        <f t="shared" si="0"/>
        <v>Tốt</v>
      </c>
      <c r="J26" s="23">
        <v>80</v>
      </c>
      <c r="K26" s="18" t="s">
        <v>15</v>
      </c>
    </row>
    <row r="27" spans="1:11" ht="15.75" x14ac:dyDescent="0.25">
      <c r="A27" s="3">
        <v>15</v>
      </c>
      <c r="B27" s="15" t="s">
        <v>69</v>
      </c>
      <c r="C27" s="14" t="s">
        <v>70</v>
      </c>
      <c r="D27" s="22" t="s">
        <v>71</v>
      </c>
      <c r="E27" s="23">
        <v>80</v>
      </c>
      <c r="F27" s="23">
        <v>90</v>
      </c>
      <c r="G27" s="23">
        <v>90</v>
      </c>
      <c r="H27" s="23">
        <v>80</v>
      </c>
      <c r="I27" s="18" t="str">
        <f t="shared" si="0"/>
        <v>Tốt</v>
      </c>
      <c r="J27" s="23">
        <v>80</v>
      </c>
      <c r="K27" s="18" t="s">
        <v>15</v>
      </c>
    </row>
    <row r="28" spans="1:11" ht="15.75" x14ac:dyDescent="0.25">
      <c r="A28" s="3">
        <v>16</v>
      </c>
      <c r="B28" s="15" t="s">
        <v>72</v>
      </c>
      <c r="C28" s="14" t="s">
        <v>73</v>
      </c>
      <c r="D28" s="22" t="s">
        <v>74</v>
      </c>
      <c r="E28" s="23">
        <v>80</v>
      </c>
      <c r="F28" s="23">
        <v>90</v>
      </c>
      <c r="G28" s="23">
        <v>90</v>
      </c>
      <c r="H28" s="23">
        <v>80</v>
      </c>
      <c r="I28" s="18" t="str">
        <f t="shared" si="0"/>
        <v>Tốt</v>
      </c>
      <c r="J28" s="23">
        <v>80</v>
      </c>
      <c r="K28" s="18" t="s">
        <v>15</v>
      </c>
    </row>
    <row r="29" spans="1:11" ht="15.75" x14ac:dyDescent="0.25">
      <c r="A29" s="3">
        <v>17</v>
      </c>
      <c r="B29" s="15" t="s">
        <v>75</v>
      </c>
      <c r="C29" s="14" t="s">
        <v>76</v>
      </c>
      <c r="D29" s="22" t="s">
        <v>77</v>
      </c>
      <c r="E29" s="23">
        <v>80</v>
      </c>
      <c r="F29" s="23">
        <v>90</v>
      </c>
      <c r="G29" s="23">
        <v>90</v>
      </c>
      <c r="H29" s="23">
        <v>80</v>
      </c>
      <c r="I29" s="18" t="str">
        <f t="shared" si="0"/>
        <v>Tốt</v>
      </c>
      <c r="J29" s="23">
        <v>80</v>
      </c>
      <c r="K29" s="18" t="s">
        <v>15</v>
      </c>
    </row>
    <row r="30" spans="1:11" ht="15.75" x14ac:dyDescent="0.25">
      <c r="A30" s="3">
        <v>18</v>
      </c>
      <c r="B30" s="15" t="s">
        <v>78</v>
      </c>
      <c r="C30" s="14" t="s">
        <v>79</v>
      </c>
      <c r="D30" s="22" t="s">
        <v>80</v>
      </c>
      <c r="E30" s="23">
        <v>80</v>
      </c>
      <c r="F30" s="23">
        <v>80</v>
      </c>
      <c r="G30" s="23">
        <v>80</v>
      </c>
      <c r="H30" s="23">
        <v>80</v>
      </c>
      <c r="I30" s="18" t="str">
        <f t="shared" si="0"/>
        <v>Tốt</v>
      </c>
      <c r="J30" s="23">
        <v>80</v>
      </c>
      <c r="K30" s="18" t="s">
        <v>15</v>
      </c>
    </row>
    <row r="31" spans="1:11" ht="15.75" x14ac:dyDescent="0.25">
      <c r="A31" s="3">
        <v>19</v>
      </c>
      <c r="B31" s="15" t="s">
        <v>81</v>
      </c>
      <c r="C31" s="14" t="s">
        <v>82</v>
      </c>
      <c r="D31" s="22" t="s">
        <v>83</v>
      </c>
      <c r="E31" s="23">
        <v>90</v>
      </c>
      <c r="F31" s="23">
        <v>90</v>
      </c>
      <c r="G31" s="23">
        <v>90</v>
      </c>
      <c r="H31" s="23">
        <v>90</v>
      </c>
      <c r="I31" s="18" t="str">
        <f t="shared" si="0"/>
        <v>Xuất sắc</v>
      </c>
      <c r="J31" s="23">
        <v>90</v>
      </c>
      <c r="K31" s="18" t="s">
        <v>14</v>
      </c>
    </row>
    <row r="32" spans="1:11" ht="15.75" x14ac:dyDescent="0.25">
      <c r="A32" s="3">
        <v>20</v>
      </c>
      <c r="B32" s="15" t="s">
        <v>84</v>
      </c>
      <c r="C32" s="14" t="s">
        <v>85</v>
      </c>
      <c r="D32" s="22" t="s">
        <v>86</v>
      </c>
      <c r="E32" s="23">
        <v>80</v>
      </c>
      <c r="F32" s="23">
        <v>90</v>
      </c>
      <c r="G32" s="23">
        <v>90</v>
      </c>
      <c r="H32" s="23">
        <v>80</v>
      </c>
      <c r="I32" s="18" t="str">
        <f t="shared" si="0"/>
        <v>Tốt</v>
      </c>
      <c r="J32" s="23">
        <v>80</v>
      </c>
      <c r="K32" s="18" t="s">
        <v>15</v>
      </c>
    </row>
    <row r="33" spans="1:11" ht="15.75" x14ac:dyDescent="0.25">
      <c r="A33" s="3">
        <v>21</v>
      </c>
      <c r="B33" s="15" t="s">
        <v>87</v>
      </c>
      <c r="C33" s="14" t="s">
        <v>88</v>
      </c>
      <c r="D33" s="22" t="s">
        <v>89</v>
      </c>
      <c r="E33" s="23">
        <v>92</v>
      </c>
      <c r="F33" s="23">
        <v>92</v>
      </c>
      <c r="G33" s="23">
        <v>92</v>
      </c>
      <c r="H33" s="23">
        <v>92</v>
      </c>
      <c r="I33" s="18" t="str">
        <f t="shared" si="0"/>
        <v>Xuất sắc</v>
      </c>
      <c r="J33" s="23">
        <v>92</v>
      </c>
      <c r="K33" s="18" t="s">
        <v>14</v>
      </c>
    </row>
    <row r="34" spans="1:11" ht="15.75" x14ac:dyDescent="0.25">
      <c r="A34" s="3">
        <v>22</v>
      </c>
      <c r="B34" s="15" t="s">
        <v>90</v>
      </c>
      <c r="C34" s="14" t="s">
        <v>91</v>
      </c>
      <c r="D34" s="22" t="s">
        <v>92</v>
      </c>
      <c r="E34" s="23">
        <v>0</v>
      </c>
      <c r="F34" s="23">
        <v>0</v>
      </c>
      <c r="G34" s="23">
        <v>0</v>
      </c>
      <c r="H34" s="23">
        <v>0</v>
      </c>
      <c r="I34" s="18" t="str">
        <f t="shared" si="0"/>
        <v>Kém</v>
      </c>
      <c r="J34" s="23">
        <v>0</v>
      </c>
      <c r="K34" s="18" t="s">
        <v>16</v>
      </c>
    </row>
    <row r="35" spans="1:11" ht="15.75" x14ac:dyDescent="0.25">
      <c r="A35" s="3">
        <v>23</v>
      </c>
      <c r="B35" s="15" t="s">
        <v>93</v>
      </c>
      <c r="C35" s="14" t="s">
        <v>94</v>
      </c>
      <c r="D35" s="22" t="s">
        <v>95</v>
      </c>
      <c r="E35" s="23">
        <v>80</v>
      </c>
      <c r="F35" s="23">
        <v>90</v>
      </c>
      <c r="G35" s="23">
        <v>90</v>
      </c>
      <c r="H35" s="23">
        <v>80</v>
      </c>
      <c r="I35" s="18" t="str">
        <f t="shared" si="0"/>
        <v>Tốt</v>
      </c>
      <c r="J35" s="23">
        <v>80</v>
      </c>
      <c r="K35" s="18" t="s">
        <v>15</v>
      </c>
    </row>
    <row r="36" spans="1:11" ht="15.75" x14ac:dyDescent="0.25">
      <c r="A36" s="3">
        <v>24</v>
      </c>
      <c r="B36" s="15" t="s">
        <v>96</v>
      </c>
      <c r="C36" s="14" t="s">
        <v>97</v>
      </c>
      <c r="D36" s="22" t="s">
        <v>98</v>
      </c>
      <c r="E36" s="23">
        <v>80</v>
      </c>
      <c r="F36" s="23">
        <v>90</v>
      </c>
      <c r="G36" s="23">
        <v>90</v>
      </c>
      <c r="H36" s="23">
        <v>80</v>
      </c>
      <c r="I36" s="18" t="str">
        <f t="shared" si="0"/>
        <v>Tốt</v>
      </c>
      <c r="J36" s="23">
        <v>80</v>
      </c>
      <c r="K36" s="18" t="s">
        <v>15</v>
      </c>
    </row>
    <row r="37" spans="1:11" ht="15.75" x14ac:dyDescent="0.25">
      <c r="A37" s="3">
        <v>25</v>
      </c>
      <c r="B37" s="15" t="s">
        <v>99</v>
      </c>
      <c r="C37" s="14" t="s">
        <v>100</v>
      </c>
      <c r="D37" s="22" t="s">
        <v>101</v>
      </c>
      <c r="E37" s="23">
        <v>80</v>
      </c>
      <c r="F37" s="23">
        <v>90</v>
      </c>
      <c r="G37" s="23">
        <v>90</v>
      </c>
      <c r="H37" s="23">
        <v>80</v>
      </c>
      <c r="I37" s="18" t="str">
        <f t="shared" si="0"/>
        <v>Tốt</v>
      </c>
      <c r="J37" s="23">
        <v>80</v>
      </c>
      <c r="K37" s="18" t="s">
        <v>15</v>
      </c>
    </row>
    <row r="38" spans="1:11" ht="15.75" x14ac:dyDescent="0.25">
      <c r="A38" s="3">
        <v>26</v>
      </c>
      <c r="B38" s="15" t="s">
        <v>102</v>
      </c>
      <c r="C38" s="14" t="s">
        <v>103</v>
      </c>
      <c r="D38" s="22" t="s">
        <v>104</v>
      </c>
      <c r="E38" s="23">
        <v>90</v>
      </c>
      <c r="F38" s="23">
        <v>90</v>
      </c>
      <c r="G38" s="23">
        <v>90</v>
      </c>
      <c r="H38" s="23">
        <v>90</v>
      </c>
      <c r="I38" s="18" t="str">
        <f t="shared" si="0"/>
        <v>Xuất sắc</v>
      </c>
      <c r="J38" s="23">
        <v>90</v>
      </c>
      <c r="K38" s="18" t="s">
        <v>14</v>
      </c>
    </row>
    <row r="39" spans="1:11" ht="15.75" x14ac:dyDescent="0.25">
      <c r="A39" s="3">
        <v>27</v>
      </c>
      <c r="B39" s="15" t="s">
        <v>105</v>
      </c>
      <c r="C39" s="14" t="s">
        <v>106</v>
      </c>
      <c r="D39" s="22" t="s">
        <v>107</v>
      </c>
      <c r="E39" s="23">
        <v>80</v>
      </c>
      <c r="F39" s="23">
        <v>90</v>
      </c>
      <c r="G39" s="23">
        <v>90</v>
      </c>
      <c r="H39" s="23">
        <v>80</v>
      </c>
      <c r="I39" s="18" t="str">
        <f t="shared" si="0"/>
        <v>Tốt</v>
      </c>
      <c r="J39" s="23">
        <v>80</v>
      </c>
      <c r="K39" s="18" t="s">
        <v>15</v>
      </c>
    </row>
    <row r="40" spans="1:11" ht="15.75" x14ac:dyDescent="0.25">
      <c r="A40" s="3">
        <v>28</v>
      </c>
      <c r="B40" s="15" t="s">
        <v>108</v>
      </c>
      <c r="C40" s="14" t="s">
        <v>109</v>
      </c>
      <c r="D40" s="22" t="s">
        <v>110</v>
      </c>
      <c r="E40" s="23">
        <v>0</v>
      </c>
      <c r="F40" s="23">
        <v>0</v>
      </c>
      <c r="G40" s="23">
        <v>0</v>
      </c>
      <c r="H40" s="23">
        <v>0</v>
      </c>
      <c r="I40" s="18" t="str">
        <f t="shared" si="0"/>
        <v>Kém</v>
      </c>
      <c r="J40" s="23">
        <v>0</v>
      </c>
      <c r="K40" s="18" t="s">
        <v>16</v>
      </c>
    </row>
    <row r="41" spans="1:11" ht="15.75" x14ac:dyDescent="0.25">
      <c r="A41" s="3">
        <v>29</v>
      </c>
      <c r="B41" s="15" t="s">
        <v>111</v>
      </c>
      <c r="C41" s="14" t="s">
        <v>112</v>
      </c>
      <c r="D41" s="22" t="s">
        <v>113</v>
      </c>
      <c r="E41" s="23">
        <v>80</v>
      </c>
      <c r="F41" s="23">
        <v>90</v>
      </c>
      <c r="G41" s="23">
        <v>90</v>
      </c>
      <c r="H41" s="23">
        <v>80</v>
      </c>
      <c r="I41" s="18" t="str">
        <f t="shared" si="0"/>
        <v>Tốt</v>
      </c>
      <c r="J41" s="23">
        <v>80</v>
      </c>
      <c r="K41" s="18" t="s">
        <v>15</v>
      </c>
    </row>
    <row r="42" spans="1:11" ht="15.75" x14ac:dyDescent="0.25">
      <c r="A42" s="3">
        <v>30</v>
      </c>
      <c r="B42" s="15" t="s">
        <v>114</v>
      </c>
      <c r="C42" s="14" t="s">
        <v>115</v>
      </c>
      <c r="D42" s="22" t="s">
        <v>116</v>
      </c>
      <c r="E42" s="23">
        <v>90</v>
      </c>
      <c r="F42" s="23">
        <v>90</v>
      </c>
      <c r="G42" s="23">
        <v>90</v>
      </c>
      <c r="H42" s="23">
        <v>90</v>
      </c>
      <c r="I42" s="18" t="str">
        <f t="shared" si="0"/>
        <v>Xuất sắc</v>
      </c>
      <c r="J42" s="23">
        <v>90</v>
      </c>
      <c r="K42" s="18" t="s">
        <v>14</v>
      </c>
    </row>
    <row r="43" spans="1:11" ht="15.75" x14ac:dyDescent="0.25">
      <c r="A43" s="3">
        <v>31</v>
      </c>
      <c r="B43" s="15" t="s">
        <v>117</v>
      </c>
      <c r="C43" s="14" t="s">
        <v>118</v>
      </c>
      <c r="D43" s="22" t="s">
        <v>119</v>
      </c>
      <c r="E43" s="23">
        <v>82</v>
      </c>
      <c r="F43" s="23">
        <v>82</v>
      </c>
      <c r="G43" s="23">
        <v>82</v>
      </c>
      <c r="H43" s="23">
        <v>82</v>
      </c>
      <c r="I43" s="18" t="str">
        <f t="shared" si="0"/>
        <v>Tốt</v>
      </c>
      <c r="J43" s="23">
        <v>82</v>
      </c>
      <c r="K43" s="18" t="s">
        <v>15</v>
      </c>
    </row>
    <row r="44" spans="1:11" ht="15.75" x14ac:dyDescent="0.25">
      <c r="A44" s="3">
        <v>32</v>
      </c>
      <c r="B44" s="15" t="s">
        <v>120</v>
      </c>
      <c r="C44" s="14" t="s">
        <v>121</v>
      </c>
      <c r="D44" s="22" t="s">
        <v>122</v>
      </c>
      <c r="E44" s="23">
        <v>70</v>
      </c>
      <c r="F44" s="23">
        <v>90</v>
      </c>
      <c r="G44" s="23">
        <v>80</v>
      </c>
      <c r="H44" s="23">
        <v>70</v>
      </c>
      <c r="I44" s="18" t="str">
        <f t="shared" si="0"/>
        <v>Khá</v>
      </c>
      <c r="J44" s="23">
        <v>70</v>
      </c>
      <c r="K44" s="18" t="s">
        <v>17</v>
      </c>
    </row>
    <row r="45" spans="1:11" ht="15.75" x14ac:dyDescent="0.25">
      <c r="A45" s="3">
        <v>33</v>
      </c>
      <c r="B45" s="15" t="s">
        <v>123</v>
      </c>
      <c r="C45" s="14" t="s">
        <v>124</v>
      </c>
      <c r="D45" s="22" t="s">
        <v>50</v>
      </c>
      <c r="E45" s="23">
        <v>70</v>
      </c>
      <c r="F45" s="23">
        <v>70</v>
      </c>
      <c r="G45" s="23">
        <v>70</v>
      </c>
      <c r="H45" s="23">
        <v>70</v>
      </c>
      <c r="I45" s="18" t="str">
        <f t="shared" si="0"/>
        <v>Khá</v>
      </c>
      <c r="J45" s="23">
        <v>70</v>
      </c>
      <c r="K45" s="18" t="s">
        <v>17</v>
      </c>
    </row>
    <row r="46" spans="1:11" ht="15.75" x14ac:dyDescent="0.25">
      <c r="A46" s="3">
        <v>34</v>
      </c>
      <c r="B46" s="15" t="s">
        <v>125</v>
      </c>
      <c r="C46" s="14" t="s">
        <v>126</v>
      </c>
      <c r="D46" s="22" t="s">
        <v>127</v>
      </c>
      <c r="E46" s="23">
        <v>80</v>
      </c>
      <c r="F46" s="23">
        <v>90</v>
      </c>
      <c r="G46" s="23">
        <v>90</v>
      </c>
      <c r="H46" s="23">
        <v>80</v>
      </c>
      <c r="I46" s="18" t="str">
        <f t="shared" si="0"/>
        <v>Tốt</v>
      </c>
      <c r="J46" s="23">
        <v>80</v>
      </c>
      <c r="K46" s="18" t="s">
        <v>15</v>
      </c>
    </row>
    <row r="47" spans="1:11" ht="15.75" x14ac:dyDescent="0.25">
      <c r="A47" s="3">
        <v>35</v>
      </c>
      <c r="B47" s="15" t="s">
        <v>128</v>
      </c>
      <c r="C47" s="14" t="s">
        <v>129</v>
      </c>
      <c r="D47" s="22" t="s">
        <v>130</v>
      </c>
      <c r="E47" s="23">
        <v>80</v>
      </c>
      <c r="F47" s="23">
        <v>88</v>
      </c>
      <c r="G47" s="23">
        <v>78</v>
      </c>
      <c r="H47" s="23">
        <v>80</v>
      </c>
      <c r="I47" s="18" t="str">
        <f t="shared" si="0"/>
        <v>Tốt</v>
      </c>
      <c r="J47" s="23">
        <v>80</v>
      </c>
      <c r="K47" s="18" t="s">
        <v>15</v>
      </c>
    </row>
    <row r="48" spans="1:11" ht="15.75" x14ac:dyDescent="0.25">
      <c r="A48" s="3">
        <v>36</v>
      </c>
      <c r="B48" s="15" t="s">
        <v>131</v>
      </c>
      <c r="C48" s="14" t="s">
        <v>132</v>
      </c>
      <c r="D48" s="22" t="s">
        <v>133</v>
      </c>
      <c r="E48" s="23">
        <v>90</v>
      </c>
      <c r="F48" s="23">
        <v>90</v>
      </c>
      <c r="G48" s="23">
        <v>90</v>
      </c>
      <c r="H48" s="23">
        <v>90</v>
      </c>
      <c r="I48" s="18" t="str">
        <f t="shared" si="0"/>
        <v>Xuất sắc</v>
      </c>
      <c r="J48" s="23">
        <v>90</v>
      </c>
      <c r="K48" s="18" t="s">
        <v>14</v>
      </c>
    </row>
    <row r="49" spans="1:11" ht="15.75" x14ac:dyDescent="0.25">
      <c r="A49" s="3">
        <v>37</v>
      </c>
      <c r="B49" s="15" t="s">
        <v>134</v>
      </c>
      <c r="C49" s="14" t="s">
        <v>135</v>
      </c>
      <c r="D49" s="22" t="s">
        <v>136</v>
      </c>
      <c r="E49" s="23">
        <v>65</v>
      </c>
      <c r="F49" s="23">
        <v>65</v>
      </c>
      <c r="G49" s="23">
        <v>65</v>
      </c>
      <c r="H49" s="23">
        <v>65</v>
      </c>
      <c r="I49" s="18" t="str">
        <f t="shared" si="0"/>
        <v>Khá</v>
      </c>
      <c r="J49" s="23">
        <v>65</v>
      </c>
      <c r="K49" s="18" t="s">
        <v>17</v>
      </c>
    </row>
    <row r="50" spans="1:11" ht="15.75" x14ac:dyDescent="0.25">
      <c r="A50" s="3">
        <v>38</v>
      </c>
      <c r="B50" s="15" t="s">
        <v>137</v>
      </c>
      <c r="C50" s="14" t="s">
        <v>138</v>
      </c>
      <c r="D50" s="22" t="s">
        <v>139</v>
      </c>
      <c r="E50" s="23">
        <v>90</v>
      </c>
      <c r="F50" s="23">
        <v>90</v>
      </c>
      <c r="G50" s="23">
        <v>90</v>
      </c>
      <c r="H50" s="23">
        <v>90</v>
      </c>
      <c r="I50" s="18" t="str">
        <f t="shared" si="0"/>
        <v>Xuất sắc</v>
      </c>
      <c r="J50" s="23">
        <v>90</v>
      </c>
      <c r="K50" s="18" t="s">
        <v>14</v>
      </c>
    </row>
    <row r="51" spans="1:11" ht="15.75" x14ac:dyDescent="0.25">
      <c r="A51" s="3">
        <v>39</v>
      </c>
      <c r="B51" s="15" t="s">
        <v>140</v>
      </c>
      <c r="C51" s="14" t="s">
        <v>141</v>
      </c>
      <c r="D51" s="22" t="s">
        <v>142</v>
      </c>
      <c r="E51" s="23">
        <v>70</v>
      </c>
      <c r="F51" s="23">
        <v>80</v>
      </c>
      <c r="G51" s="23">
        <v>70</v>
      </c>
      <c r="H51" s="23">
        <v>70</v>
      </c>
      <c r="I51" s="18" t="str">
        <f t="shared" si="0"/>
        <v>Khá</v>
      </c>
      <c r="J51" s="23">
        <v>70</v>
      </c>
      <c r="K51" s="18" t="s">
        <v>17</v>
      </c>
    </row>
    <row r="53" spans="1:11" ht="16.5" x14ac:dyDescent="0.25">
      <c r="A53" s="29" t="s">
        <v>146</v>
      </c>
      <c r="B53" s="29"/>
      <c r="C53" s="29"/>
    </row>
  </sheetData>
  <mergeCells count="19">
    <mergeCell ref="A6:K6"/>
    <mergeCell ref="A10:A12"/>
    <mergeCell ref="B10:B12"/>
    <mergeCell ref="C10:C12"/>
    <mergeCell ref="D10:D12"/>
    <mergeCell ref="H10:I10"/>
    <mergeCell ref="H11:I11"/>
    <mergeCell ref="A1:D1"/>
    <mergeCell ref="A2:D2"/>
    <mergeCell ref="G1:K1"/>
    <mergeCell ref="G2:K2"/>
    <mergeCell ref="A5:K5"/>
    <mergeCell ref="E10:E12"/>
    <mergeCell ref="F10:F12"/>
    <mergeCell ref="G10:G12"/>
    <mergeCell ref="A53:C53"/>
    <mergeCell ref="A7:K7"/>
    <mergeCell ref="J10:K10"/>
    <mergeCell ref="J11:K11"/>
  </mergeCells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044A1-9D16-4CCA-A377-F2E756B348D9}">
  <dimension ref="A1:K16"/>
  <sheetViews>
    <sheetView workbookViewId="0">
      <selection activeCell="K24" sqref="K24"/>
    </sheetView>
  </sheetViews>
  <sheetFormatPr defaultColWidth="17.875" defaultRowHeight="15" x14ac:dyDescent="0.25"/>
  <cols>
    <col min="1" max="1" width="4.75" style="16" bestFit="1" customWidth="1"/>
    <col min="2" max="2" width="10.375" style="1" customWidth="1"/>
    <col min="3" max="3" width="21.625" style="1" customWidth="1"/>
    <col min="4" max="4" width="9.875" style="1" bestFit="1" customWidth="1"/>
    <col min="5" max="5" width="6.875" style="1" bestFit="1" customWidth="1"/>
    <col min="6" max="6" width="5.375" style="1" bestFit="1" customWidth="1"/>
    <col min="7" max="7" width="8.5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9.25" style="1" customWidth="1"/>
    <col min="12" max="16384" width="17.875" style="1"/>
  </cols>
  <sheetData>
    <row r="1" spans="1:11" ht="16.5" x14ac:dyDescent="0.25">
      <c r="A1" s="35" t="s">
        <v>0</v>
      </c>
      <c r="B1" s="35"/>
      <c r="C1" s="35"/>
      <c r="D1" s="35"/>
      <c r="G1" s="37" t="s">
        <v>2</v>
      </c>
      <c r="H1" s="37"/>
      <c r="I1" s="37"/>
      <c r="J1" s="37"/>
      <c r="K1" s="37"/>
    </row>
    <row r="2" spans="1:11" ht="16.5" x14ac:dyDescent="0.25">
      <c r="A2" s="36" t="s">
        <v>1</v>
      </c>
      <c r="B2" s="36"/>
      <c r="C2" s="36"/>
      <c r="D2" s="36"/>
      <c r="G2" s="37" t="s">
        <v>3</v>
      </c>
      <c r="H2" s="37"/>
      <c r="I2" s="37"/>
      <c r="J2" s="37"/>
      <c r="K2" s="37"/>
    </row>
    <row r="3" spans="1:11" ht="11.25" customHeight="1" x14ac:dyDescent="0.25">
      <c r="A3" s="19"/>
    </row>
    <row r="4" spans="1:11" ht="13.5" customHeight="1" x14ac:dyDescent="0.25"/>
    <row r="5" spans="1:11" ht="19.5" x14ac:dyDescent="0.25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9.5" x14ac:dyDescent="0.25">
      <c r="A6" s="30" t="s">
        <v>27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19.5" x14ac:dyDescent="0.25">
      <c r="A7" s="30" t="s">
        <v>5</v>
      </c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ht="10.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25">
      <c r="A9" s="21"/>
    </row>
    <row r="10" spans="1:11" ht="15.75" x14ac:dyDescent="0.25">
      <c r="A10" s="38" t="s">
        <v>6</v>
      </c>
      <c r="B10" s="40" t="s">
        <v>7</v>
      </c>
      <c r="C10" s="40" t="s">
        <v>8</v>
      </c>
      <c r="D10" s="40" t="s">
        <v>9</v>
      </c>
      <c r="E10" s="26" t="s">
        <v>143</v>
      </c>
      <c r="F10" s="26" t="s">
        <v>144</v>
      </c>
      <c r="G10" s="26" t="s">
        <v>145</v>
      </c>
      <c r="H10" s="31" t="s">
        <v>11</v>
      </c>
      <c r="I10" s="32"/>
      <c r="J10" s="31" t="s">
        <v>11</v>
      </c>
      <c r="K10" s="32"/>
    </row>
    <row r="11" spans="1:11" ht="32.25" customHeight="1" x14ac:dyDescent="0.25">
      <c r="A11" s="39"/>
      <c r="B11" s="41"/>
      <c r="C11" s="41"/>
      <c r="D11" s="41"/>
      <c r="E11" s="27"/>
      <c r="F11" s="27"/>
      <c r="G11" s="27"/>
      <c r="H11" s="33" t="s">
        <v>12</v>
      </c>
      <c r="I11" s="34"/>
      <c r="J11" s="33" t="s">
        <v>26</v>
      </c>
      <c r="K11" s="34"/>
    </row>
    <row r="12" spans="1:11" ht="15.75" x14ac:dyDescent="0.25">
      <c r="A12" s="39"/>
      <c r="B12" s="41"/>
      <c r="C12" s="41"/>
      <c r="D12" s="41"/>
      <c r="E12" s="28"/>
      <c r="F12" s="28"/>
      <c r="G12" s="28"/>
      <c r="H12" s="17" t="s">
        <v>10</v>
      </c>
      <c r="I12" s="17" t="s">
        <v>13</v>
      </c>
      <c r="J12" s="17" t="s">
        <v>10</v>
      </c>
      <c r="K12" s="17" t="s">
        <v>13</v>
      </c>
    </row>
    <row r="13" spans="1:11" ht="15.75" x14ac:dyDescent="0.25">
      <c r="A13" s="3">
        <v>1</v>
      </c>
      <c r="B13" s="15">
        <v>22020118</v>
      </c>
      <c r="C13" s="14" t="s">
        <v>150</v>
      </c>
      <c r="D13" s="22" t="s">
        <v>152</v>
      </c>
      <c r="E13" s="23">
        <v>91</v>
      </c>
      <c r="F13" s="23">
        <v>91</v>
      </c>
      <c r="G13" s="23">
        <v>91</v>
      </c>
      <c r="H13" s="23">
        <v>91</v>
      </c>
      <c r="I13" s="18" t="str">
        <f t="shared" ref="I13:K14" si="0">IF(H13&gt;=90,"Xuất sắc",IF(H13&gt;=80,"Tốt", IF(H13&gt;=65,"Khá",IF(H13&gt;=50,"Trung bình", IF(H13&gt;=35, "Yếu", "Kém")))))</f>
        <v>Xuất sắc</v>
      </c>
      <c r="J13" s="23">
        <v>91</v>
      </c>
      <c r="K13" s="18" t="str">
        <f t="shared" si="0"/>
        <v>Xuất sắc</v>
      </c>
    </row>
    <row r="14" spans="1:11" ht="15.75" x14ac:dyDescent="0.25">
      <c r="A14" s="3">
        <v>2</v>
      </c>
      <c r="B14" s="15" t="s">
        <v>31</v>
      </c>
      <c r="C14" s="14" t="s">
        <v>151</v>
      </c>
      <c r="D14" s="22" t="s">
        <v>153</v>
      </c>
      <c r="E14" s="23">
        <v>94</v>
      </c>
      <c r="F14" s="23">
        <v>94</v>
      </c>
      <c r="G14" s="23">
        <v>94</v>
      </c>
      <c r="H14" s="23">
        <v>94</v>
      </c>
      <c r="I14" s="18" t="str">
        <f t="shared" si="0"/>
        <v>Xuất sắc</v>
      </c>
      <c r="J14" s="23">
        <v>94</v>
      </c>
      <c r="K14" s="18" t="str">
        <f t="shared" si="0"/>
        <v>Xuất sắc</v>
      </c>
    </row>
    <row r="16" spans="1:11" ht="16.5" x14ac:dyDescent="0.25">
      <c r="A16" s="29" t="s">
        <v>149</v>
      </c>
      <c r="B16" s="29"/>
      <c r="C16" s="29"/>
    </row>
  </sheetData>
  <mergeCells count="19">
    <mergeCell ref="A6:K6"/>
    <mergeCell ref="A1:D1"/>
    <mergeCell ref="G1:K1"/>
    <mergeCell ref="A2:D2"/>
    <mergeCell ref="G2:K2"/>
    <mergeCell ref="A5:K5"/>
    <mergeCell ref="H11:I11"/>
    <mergeCell ref="J11:K11"/>
    <mergeCell ref="A16:C16"/>
    <mergeCell ref="A7:K7"/>
    <mergeCell ref="A10:A12"/>
    <mergeCell ref="B10:B12"/>
    <mergeCell ref="C10:C12"/>
    <mergeCell ref="D10:D12"/>
    <mergeCell ref="E10:E12"/>
    <mergeCell ref="F10:F12"/>
    <mergeCell ref="G10:G12"/>
    <mergeCell ref="H10:I10"/>
    <mergeCell ref="J10:K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87CB9-0FE4-48B3-884A-6ADEA7D7B827}">
  <dimension ref="A1:Q13"/>
  <sheetViews>
    <sheetView tabSelected="1" topLeftCell="A3" workbookViewId="0">
      <selection activeCell="B11" sqref="B11"/>
    </sheetView>
  </sheetViews>
  <sheetFormatPr defaultColWidth="32" defaultRowHeight="14.25" x14ac:dyDescent="0.2"/>
  <cols>
    <col min="1" max="1" width="4.75" bestFit="1" customWidth="1"/>
    <col min="2" max="2" width="20" customWidth="1"/>
    <col min="3" max="3" width="5.875" customWidth="1"/>
    <col min="4" max="4" width="8.375" bestFit="1" customWidth="1"/>
    <col min="5" max="5" width="7" bestFit="1" customWidth="1"/>
    <col min="6" max="6" width="8.375" bestFit="1" customWidth="1"/>
    <col min="7" max="7" width="6" bestFit="1" customWidth="1"/>
    <col min="8" max="8" width="8.375" bestFit="1" customWidth="1"/>
    <col min="9" max="9" width="6" bestFit="1" customWidth="1"/>
    <col min="10" max="10" width="8.375" bestFit="1" customWidth="1"/>
    <col min="11" max="11" width="5.375" bestFit="1" customWidth="1"/>
    <col min="12" max="12" width="8.375" bestFit="1" customWidth="1"/>
    <col min="13" max="13" width="5.375" bestFit="1" customWidth="1"/>
    <col min="14" max="14" width="8.375" bestFit="1" customWidth="1"/>
    <col min="15" max="15" width="6.375" bestFit="1" customWidth="1"/>
    <col min="16" max="16" width="3.875" bestFit="1" customWidth="1"/>
    <col min="17" max="17" width="6.375" bestFit="1" customWidth="1"/>
  </cols>
  <sheetData>
    <row r="1" spans="1:17" s="1" customFormat="1" ht="15" x14ac:dyDescent="0.25">
      <c r="A1" s="44" t="s">
        <v>0</v>
      </c>
      <c r="B1" s="44"/>
      <c r="C1" s="44"/>
      <c r="D1" s="44"/>
      <c r="E1" s="44"/>
      <c r="F1" s="44"/>
      <c r="I1" s="45" t="s">
        <v>2</v>
      </c>
      <c r="J1" s="45"/>
      <c r="K1" s="45"/>
      <c r="L1" s="45"/>
      <c r="M1" s="45"/>
      <c r="N1" s="45"/>
      <c r="O1" s="45"/>
    </row>
    <row r="2" spans="1:17" s="1" customFormat="1" ht="15" x14ac:dyDescent="0.25">
      <c r="A2" s="45" t="s">
        <v>1</v>
      </c>
      <c r="B2" s="45"/>
      <c r="C2" s="45"/>
      <c r="D2" s="45"/>
      <c r="E2" s="45"/>
      <c r="F2" s="45"/>
      <c r="I2" s="45" t="s">
        <v>3</v>
      </c>
      <c r="J2" s="45"/>
      <c r="K2" s="45"/>
      <c r="L2" s="45"/>
      <c r="M2" s="45"/>
      <c r="N2" s="45"/>
      <c r="O2" s="45"/>
    </row>
    <row r="3" spans="1:17" s="1" customFormat="1" ht="15" x14ac:dyDescent="0.25"/>
    <row r="4" spans="1:17" s="24" customFormat="1" ht="60" customHeight="1" x14ac:dyDescent="0.2">
      <c r="B4" s="46" t="s">
        <v>147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8" spans="1:17" s="1" customFormat="1" ht="15.75" x14ac:dyDescent="0.25">
      <c r="A8" s="38" t="s">
        <v>6</v>
      </c>
      <c r="B8" s="40" t="s">
        <v>19</v>
      </c>
      <c r="C8" s="40" t="s">
        <v>20</v>
      </c>
      <c r="D8" s="49" t="s">
        <v>21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1"/>
    </row>
    <row r="9" spans="1:17" s="1" customFormat="1" ht="15.75" x14ac:dyDescent="0.25">
      <c r="A9" s="39"/>
      <c r="B9" s="41"/>
      <c r="C9" s="41"/>
      <c r="D9" s="49" t="s">
        <v>14</v>
      </c>
      <c r="E9" s="51"/>
      <c r="F9" s="49" t="s">
        <v>15</v>
      </c>
      <c r="G9" s="51"/>
      <c r="H9" s="49" t="s">
        <v>17</v>
      </c>
      <c r="I9" s="51"/>
      <c r="J9" s="49" t="s">
        <v>18</v>
      </c>
      <c r="K9" s="51"/>
      <c r="L9" s="49" t="s">
        <v>22</v>
      </c>
      <c r="M9" s="51"/>
      <c r="N9" s="49" t="s">
        <v>16</v>
      </c>
      <c r="O9" s="51"/>
    </row>
    <row r="10" spans="1:17" s="1" customFormat="1" ht="15.75" x14ac:dyDescent="0.25">
      <c r="A10" s="47"/>
      <c r="B10" s="48"/>
      <c r="C10" s="48"/>
      <c r="D10" s="2" t="s">
        <v>23</v>
      </c>
      <c r="E10" s="2" t="s">
        <v>24</v>
      </c>
      <c r="F10" s="2" t="s">
        <v>23</v>
      </c>
      <c r="G10" s="2" t="s">
        <v>24</v>
      </c>
      <c r="H10" s="2" t="s">
        <v>23</v>
      </c>
      <c r="I10" s="2" t="s">
        <v>24</v>
      </c>
      <c r="J10" s="2" t="s">
        <v>23</v>
      </c>
      <c r="K10" s="2" t="s">
        <v>24</v>
      </c>
      <c r="L10" s="2" t="s">
        <v>23</v>
      </c>
      <c r="M10" s="2" t="s">
        <v>24</v>
      </c>
      <c r="N10" s="2" t="s">
        <v>23</v>
      </c>
      <c r="O10" s="2" t="s">
        <v>24</v>
      </c>
    </row>
    <row r="11" spans="1:17" s="11" customFormat="1" ht="15.75" x14ac:dyDescent="0.25">
      <c r="A11" s="4">
        <v>1</v>
      </c>
      <c r="B11" s="5" t="s">
        <v>154</v>
      </c>
      <c r="C11" s="6">
        <f>K66GAT!A51</f>
        <v>39</v>
      </c>
      <c r="D11" s="4">
        <f>COUNTIF(K66GAT!$K$13:$K$51,"Xuất sắc")</f>
        <v>9</v>
      </c>
      <c r="E11" s="7">
        <f t="shared" ref="E11:E13" si="0">D11/C11</f>
        <v>0.23076923076923078</v>
      </c>
      <c r="F11" s="4">
        <f>COUNTIF(K66GAT!$K$13:$K$51,"Tốt")</f>
        <v>19</v>
      </c>
      <c r="G11" s="7">
        <f t="shared" ref="G11:G13" si="1">F11/C11</f>
        <v>0.48717948717948717</v>
      </c>
      <c r="H11" s="4">
        <f>COUNTIF(K66GAT!$K$13:$K$51,"Khá")</f>
        <v>8</v>
      </c>
      <c r="I11" s="7">
        <f t="shared" ref="I11:I13" si="2">H11/C11</f>
        <v>0.20512820512820512</v>
      </c>
      <c r="J11" s="4">
        <f>COUNTIF(K66GAT!$K$12:$K$51,"Trung bình")</f>
        <v>0</v>
      </c>
      <c r="K11" s="8">
        <f t="shared" ref="K11:K13" si="3">J11/C11</f>
        <v>0</v>
      </c>
      <c r="L11" s="4">
        <f>COUNTIF(K66GAT!$K$12:$K$51,"Yếu")</f>
        <v>0</v>
      </c>
      <c r="M11" s="8">
        <f t="shared" ref="M11:M13" si="4">L11/C11</f>
        <v>0</v>
      </c>
      <c r="N11" s="4">
        <f>COUNTIF(K66GAT!$K$12:$K$51,"Kém")</f>
        <v>3</v>
      </c>
      <c r="O11" s="8">
        <f t="shared" ref="O11:O13" si="5">N11/C11</f>
        <v>7.6923076923076927E-2</v>
      </c>
      <c r="P11" s="9">
        <f t="shared" ref="P11:Q13" si="6">SUM(D11,F11,H11,J11,L11,N11)</f>
        <v>39</v>
      </c>
      <c r="Q11" s="10">
        <f t="shared" si="6"/>
        <v>1</v>
      </c>
    </row>
    <row r="12" spans="1:17" s="11" customFormat="1" ht="15.75" x14ac:dyDescent="0.25">
      <c r="A12" s="25">
        <v>2</v>
      </c>
      <c r="B12" s="5" t="s">
        <v>148</v>
      </c>
      <c r="C12" s="6">
        <f>K67GAT!A14</f>
        <v>2</v>
      </c>
      <c r="D12" s="4">
        <f>COUNTIF(K67GAT!$K$13:$K$14,"Xuất sắc")</f>
        <v>2</v>
      </c>
      <c r="E12" s="7">
        <f>D12/C12</f>
        <v>1</v>
      </c>
      <c r="F12" s="4">
        <f>COUNTIF(K67GAT!$K$13:$K$14,"Tốt")</f>
        <v>0</v>
      </c>
      <c r="G12" s="7">
        <f>F12/C12</f>
        <v>0</v>
      </c>
      <c r="H12" s="4">
        <f>COUNTIF(K67GAT!$K$13:$K$14,"Khá")</f>
        <v>0</v>
      </c>
      <c r="I12" s="7">
        <f>H12/C12</f>
        <v>0</v>
      </c>
      <c r="J12" s="4">
        <f>COUNTIF(K67GAT!$K$13:$K$14,"Trung bình")</f>
        <v>0</v>
      </c>
      <c r="K12" s="8">
        <f>J12/C12</f>
        <v>0</v>
      </c>
      <c r="L12" s="4">
        <f>COUNTIF(K67GAT!$K$13:$K$14,"yếu")</f>
        <v>0</v>
      </c>
      <c r="M12" s="8">
        <f>L12/C12</f>
        <v>0</v>
      </c>
      <c r="N12" s="4">
        <f>COUNTIF(K67GAT!$K$13:$K$14,"Kém")</f>
        <v>0</v>
      </c>
      <c r="O12" s="8">
        <f>N12/C12</f>
        <v>0</v>
      </c>
      <c r="P12" s="9">
        <f t="shared" si="6"/>
        <v>2</v>
      </c>
      <c r="Q12" s="10">
        <f t="shared" si="6"/>
        <v>1</v>
      </c>
    </row>
    <row r="13" spans="1:17" s="13" customFormat="1" ht="15.75" x14ac:dyDescent="0.25">
      <c r="A13" s="42" t="s">
        <v>25</v>
      </c>
      <c r="B13" s="43"/>
      <c r="C13" s="6">
        <f t="shared" ref="C13" si="7">SUM(D13,F13,H13,J13,L13,N13)</f>
        <v>39</v>
      </c>
      <c r="D13" s="12">
        <f>SUM(D11:D11)</f>
        <v>9</v>
      </c>
      <c r="E13" s="7">
        <f t="shared" si="0"/>
        <v>0.23076923076923078</v>
      </c>
      <c r="F13" s="12">
        <f>SUM(F11:F11)</f>
        <v>19</v>
      </c>
      <c r="G13" s="7">
        <f t="shared" si="1"/>
        <v>0.48717948717948717</v>
      </c>
      <c r="H13" s="12">
        <f>SUM(H11:H11)</f>
        <v>8</v>
      </c>
      <c r="I13" s="7">
        <f t="shared" si="2"/>
        <v>0.20512820512820512</v>
      </c>
      <c r="J13" s="12">
        <f>SUM(J11:J11)</f>
        <v>0</v>
      </c>
      <c r="K13" s="8">
        <f t="shared" si="3"/>
        <v>0</v>
      </c>
      <c r="L13" s="12">
        <f>SUM(L11:L11)</f>
        <v>0</v>
      </c>
      <c r="M13" s="8">
        <f t="shared" si="4"/>
        <v>0</v>
      </c>
      <c r="N13" s="12">
        <f>SUM(N11:N11)</f>
        <v>3</v>
      </c>
      <c r="O13" s="8">
        <f t="shared" si="5"/>
        <v>7.6923076923076927E-2</v>
      </c>
      <c r="P13" s="9">
        <f>SUM(P11:P11)</f>
        <v>39</v>
      </c>
      <c r="Q13" s="10">
        <f t="shared" si="6"/>
        <v>1</v>
      </c>
    </row>
  </sheetData>
  <mergeCells count="16">
    <mergeCell ref="A13:B13"/>
    <mergeCell ref="A1:F1"/>
    <mergeCell ref="I1:O1"/>
    <mergeCell ref="A2:F2"/>
    <mergeCell ref="I2:O2"/>
    <mergeCell ref="B4:O4"/>
    <mergeCell ref="A8:A10"/>
    <mergeCell ref="B8:B10"/>
    <mergeCell ref="C8:C10"/>
    <mergeCell ref="D8:O8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K66GAT</vt:lpstr>
      <vt:lpstr>K67GAT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2026-01-27T04:15:48Z</dcterms:modified>
</cp:coreProperties>
</file>