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vnueduvn-my.sharepoint.com/personal/nthue153_vnu_edu_vn/Documents/CTSV/CTSV/CTSV/điểm rèn luyện/ĐRL/ĐRL 2025-2026/HĐ/"/>
    </mc:Choice>
  </mc:AlternateContent>
  <xr:revisionPtr revIDLastSave="73" documentId="13_ncr:1_{8D30B395-A76F-4D37-93F1-683D4F8B9C1D}" xr6:coauthVersionLast="47" xr6:coauthVersionMax="47" xr10:uidLastSave="{DEAD80C4-AB6E-453B-B184-DE2B15BAF7FA}"/>
  <bookViews>
    <workbookView xWindow="-120" yWindow="-120" windowWidth="29040" windowHeight="15720" activeTab="2" xr2:uid="{00000000-000D-0000-FFFF-FFFF00000000}"/>
  </bookViews>
  <sheets>
    <sheet name="K66PEE" sheetId="2" r:id="rId1"/>
    <sheet name="K67PEP" sheetId="9" r:id="rId2"/>
    <sheet name="Thống kê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8" l="1"/>
  <c r="L11" i="8"/>
  <c r="J11" i="8"/>
  <c r="H11" i="8"/>
  <c r="F11" i="8"/>
  <c r="D11" i="8"/>
  <c r="C11" i="8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13" i="2"/>
  <c r="I13" i="2"/>
  <c r="K14" i="9"/>
  <c r="K15" i="9"/>
  <c r="K16" i="9"/>
  <c r="K13" i="9"/>
  <c r="I14" i="9"/>
  <c r="I15" i="9"/>
  <c r="I16" i="9"/>
  <c r="I13" i="9"/>
  <c r="N12" i="8"/>
  <c r="L12" i="8"/>
  <c r="J12" i="8"/>
  <c r="H12" i="8"/>
  <c r="F12" i="8"/>
  <c r="D12" i="8"/>
  <c r="C12" i="8"/>
  <c r="E12" i="8" l="1"/>
  <c r="G12" i="8"/>
  <c r="I12" i="8"/>
  <c r="K12" i="8"/>
  <c r="M12" i="8"/>
  <c r="O12" i="8" l="1"/>
  <c r="P12" i="8"/>
  <c r="Q12" i="8"/>
  <c r="N13" i="8" l="1"/>
  <c r="L13" i="8"/>
  <c r="J13" i="8"/>
  <c r="H13" i="8"/>
  <c r="G11" i="8" l="1"/>
  <c r="F13" i="8"/>
  <c r="E11" i="8"/>
  <c r="D13" i="8"/>
  <c r="P11" i="8"/>
  <c r="P13" i="8" s="1"/>
  <c r="I11" i="8"/>
  <c r="K11" i="8"/>
  <c r="M11" i="8"/>
  <c r="O11" i="8"/>
  <c r="Q11" i="8" l="1"/>
  <c r="C13" i="8"/>
  <c r="I13" i="8" s="1"/>
  <c r="G13" i="8" l="1"/>
  <c r="K13" i="8"/>
  <c r="E13" i="8"/>
  <c r="M13" i="8"/>
  <c r="O13" i="8"/>
  <c r="Q13" i="8" l="1"/>
</calcChain>
</file>

<file path=xl/sharedStrings.xml><?xml version="1.0" encoding="utf-8"?>
<sst xmlns="http://schemas.openxmlformats.org/spreadsheetml/2006/main" count="238" uniqueCount="196">
  <si>
    <t>ĐẠI HỌC QUỐC GIA HÀ NỘI</t>
  </si>
  <si>
    <t>TRƯỜNG ĐẠI HỌC CÔNG NGHỆ</t>
  </si>
  <si>
    <t>CỘNG HÒA XÃ HỘI CHỦ NGHĨA VIỆT NAM</t>
  </si>
  <si>
    <t>Độc lập - Tự do - Hạnh phúc</t>
  </si>
  <si>
    <t>BẢNG TỔNG HỢP KẾT QUẢ RÈN LUYỆN CỦA SINH VIÊN</t>
  </si>
  <si>
    <t>STT</t>
  </si>
  <si>
    <t>MASV</t>
  </si>
  <si>
    <t>Họ và tên</t>
  </si>
  <si>
    <t>Ngày sinh</t>
  </si>
  <si>
    <t>Điểm</t>
  </si>
  <si>
    <t>Điểm KL</t>
  </si>
  <si>
    <t>HĐ cấp Khoa</t>
  </si>
  <si>
    <t>Xếp loại</t>
  </si>
  <si>
    <t>Tốt</t>
  </si>
  <si>
    <t>Xuất sắc</t>
  </si>
  <si>
    <t>Kém</t>
  </si>
  <si>
    <t>KHOA VẬT LÝ KỸ THUẬT VÀ CÔNG NGHỆ NANO</t>
  </si>
  <si>
    <t>Khá</t>
  </si>
  <si>
    <t>Trung bình</t>
  </si>
  <si>
    <t>Lớp</t>
  </si>
  <si>
    <t>Sĩ số</t>
  </si>
  <si>
    <t>Kết quả xếp loại</t>
  </si>
  <si>
    <t>Yếu</t>
  </si>
  <si>
    <t>Số lượng</t>
  </si>
  <si>
    <t>%</t>
  </si>
  <si>
    <t>Tổng Khoa VLKT</t>
  </si>
  <si>
    <t>HĐ cấp Trường
(dự kiến)</t>
  </si>
  <si>
    <t>Điểm tự ĐG</t>
  </si>
  <si>
    <t>Điểm BCS</t>
  </si>
  <si>
    <t>Điểm GVCN</t>
  </si>
  <si>
    <t>LỚP QH-2021-I/CQ-P-EE, HỌC KỲ 1, NĂM HỌC 2025-2026</t>
  </si>
  <si>
    <t>21020956</t>
  </si>
  <si>
    <t>Vi Hoàng Anh</t>
  </si>
  <si>
    <t>27/12/2003</t>
  </si>
  <si>
    <t>21020963</t>
  </si>
  <si>
    <t>Bùi Hữu Duẩn</t>
  </si>
  <si>
    <t>07/11/2003</t>
  </si>
  <si>
    <t>21020970</t>
  </si>
  <si>
    <t>Đặng Tuấn Đạt</t>
  </si>
  <si>
    <t>29/01/2003</t>
  </si>
  <si>
    <t>21020971</t>
  </si>
  <si>
    <t>Vũ Quang Đạt</t>
  </si>
  <si>
    <t>08/02/2003</t>
  </si>
  <si>
    <t>21020977</t>
  </si>
  <si>
    <t>Trần Đông Đức</t>
  </si>
  <si>
    <t>17/08/2003</t>
  </si>
  <si>
    <t>21020979</t>
  </si>
  <si>
    <t>Ngô Việt Hà</t>
  </si>
  <si>
    <t>18/03/2003</t>
  </si>
  <si>
    <t>21020980</t>
  </si>
  <si>
    <t>Nguyễn Cảnh Hà</t>
  </si>
  <si>
    <t>06/05/2003</t>
  </si>
  <si>
    <t>21020719</t>
  </si>
  <si>
    <t>Nguyễn Phong Hào</t>
  </si>
  <si>
    <t>12/07/2003</t>
  </si>
  <si>
    <t>21020986</t>
  </si>
  <si>
    <t>Phạm Thanh Hoan</t>
  </si>
  <si>
    <t>19/01/2003</t>
  </si>
  <si>
    <t>21020988</t>
  </si>
  <si>
    <t>Phạm Minh Hoàn</t>
  </si>
  <si>
    <t>12/08/2003</t>
  </si>
  <si>
    <t>21020989</t>
  </si>
  <si>
    <t>Phan Đức Hùng</t>
  </si>
  <si>
    <t>08/01/2003</t>
  </si>
  <si>
    <t>21021676</t>
  </si>
  <si>
    <t>Nguyễn Quang Huy</t>
  </si>
  <si>
    <t>04/12/2003</t>
  </si>
  <si>
    <t>21021067</t>
  </si>
  <si>
    <t>Vũ Xuân Huy</t>
  </si>
  <si>
    <t>27/05/2003</t>
  </si>
  <si>
    <t>21020991</t>
  </si>
  <si>
    <t>Nguyễn Nhân Hưởng</t>
  </si>
  <si>
    <t>24/09/2003</t>
  </si>
  <si>
    <t>21020572</t>
  </si>
  <si>
    <t>Lê Quang Kiên</t>
  </si>
  <si>
    <t>23/02/2003</t>
  </si>
  <si>
    <t>21020996</t>
  </si>
  <si>
    <t>Phạm Tuấn Kiên</t>
  </si>
  <si>
    <t>13/03/2003</t>
  </si>
  <si>
    <t>21020997</t>
  </si>
  <si>
    <t>Phạm Đăng Quang Lễ</t>
  </si>
  <si>
    <t>17/10/2003</t>
  </si>
  <si>
    <t>21020999</t>
  </si>
  <si>
    <t>Hoàng Bảo Long</t>
  </si>
  <si>
    <t>16/11/2002</t>
  </si>
  <si>
    <t>21021003</t>
  </si>
  <si>
    <t>Bùi Thành Lương</t>
  </si>
  <si>
    <t>23/08/2001</t>
  </si>
  <si>
    <t>21021006</t>
  </si>
  <si>
    <t>Nguyễn Đăng Mạnh</t>
  </si>
  <si>
    <t>31/12/2003</t>
  </si>
  <si>
    <t>21021011</t>
  </si>
  <si>
    <t>Nguyễn Xuân Mỹ</t>
  </si>
  <si>
    <t>20/12/2003</t>
  </si>
  <si>
    <t>21021012</t>
  </si>
  <si>
    <t>Nguyễn Hồ Hải Nam</t>
  </si>
  <si>
    <t>14/09/2003</t>
  </si>
  <si>
    <t>21021013</t>
  </si>
  <si>
    <t>Nguyễn Đức Nguyên</t>
  </si>
  <si>
    <t>20/11/2003</t>
  </si>
  <si>
    <t>21021014</t>
  </si>
  <si>
    <t>Bùi Thanh Phong</t>
  </si>
  <si>
    <t>30/01/2003</t>
  </si>
  <si>
    <t>21021020</t>
  </si>
  <si>
    <t>Nguyễn Đình Quang</t>
  </si>
  <si>
    <t>22/10/2003</t>
  </si>
  <si>
    <t>21021021</t>
  </si>
  <si>
    <t>Nguyễn Đoàn Tùng Quân</t>
  </si>
  <si>
    <t>01/01/2003</t>
  </si>
  <si>
    <t>21021023</t>
  </si>
  <si>
    <t>Tô Anh Quân</t>
  </si>
  <si>
    <t>05/10/2003</t>
  </si>
  <si>
    <t>21021026</t>
  </si>
  <si>
    <t>Phạm Trọng Sáng</t>
  </si>
  <si>
    <t>27/07/2003</t>
  </si>
  <si>
    <t>21021028</t>
  </si>
  <si>
    <t>Mai Tiến Sỹ</t>
  </si>
  <si>
    <t>21021029</t>
  </si>
  <si>
    <t>Nguyễn Văn Sỹ</t>
  </si>
  <si>
    <t>11/08/2003</t>
  </si>
  <si>
    <t>21021031</t>
  </si>
  <si>
    <t>Nguyễn Minh Thái</t>
  </si>
  <si>
    <t>21/05/2003</t>
  </si>
  <si>
    <t>21021037</t>
  </si>
  <si>
    <t>Nguyễn Tuấn Thành</t>
  </si>
  <si>
    <t>25/07/2003</t>
  </si>
  <si>
    <t>21021039</t>
  </si>
  <si>
    <t>Vũ Thị Thương Thảo</t>
  </si>
  <si>
    <t>21021040</t>
  </si>
  <si>
    <t>Ngô Văn Thắng</t>
  </si>
  <si>
    <t>24/11/2003</t>
  </si>
  <si>
    <t>21021043</t>
  </si>
  <si>
    <t>Lê Viết Thọ</t>
  </si>
  <si>
    <t>19/09/2003</t>
  </si>
  <si>
    <t>21021045</t>
  </si>
  <si>
    <t>Đào Văn Tiến</t>
  </si>
  <si>
    <t>01/11/2003</t>
  </si>
  <si>
    <t>21021048</t>
  </si>
  <si>
    <t>Phạm Phú Trọng</t>
  </si>
  <si>
    <t>04/02/2003</t>
  </si>
  <si>
    <t>21021049</t>
  </si>
  <si>
    <t>Bùi Quang Trung</t>
  </si>
  <si>
    <t>31/05/2003</t>
  </si>
  <si>
    <t>21021050</t>
  </si>
  <si>
    <t>Đoàn Đức Trung</t>
  </si>
  <si>
    <t>24/02/2003</t>
  </si>
  <si>
    <t>21021051</t>
  </si>
  <si>
    <t>Nguyễn Đỗ Quốc Trường</t>
  </si>
  <si>
    <t>15/10/2003</t>
  </si>
  <si>
    <t>21021052</t>
  </si>
  <si>
    <t>Bùi Quốc Trưởng</t>
  </si>
  <si>
    <t>08/05/2003</t>
  </si>
  <si>
    <t>21021053</t>
  </si>
  <si>
    <t>Nguyễn Đình Anh Tú</t>
  </si>
  <si>
    <t>02/06/2001</t>
  </si>
  <si>
    <t>21021054</t>
  </si>
  <si>
    <t>Phí Ngọc Tuấn</t>
  </si>
  <si>
    <t>19/05/2002</t>
  </si>
  <si>
    <t>21021057</t>
  </si>
  <si>
    <t>Nguyễn Hợp Bảo Tùng</t>
  </si>
  <si>
    <t>03/03/2003</t>
  </si>
  <si>
    <t>21021058</t>
  </si>
  <si>
    <t>Nguyễn Xuân Tùng</t>
  </si>
  <si>
    <t>05/12/2003</t>
  </si>
  <si>
    <t>21021059</t>
  </si>
  <si>
    <t>Bùi Hoàng Văn</t>
  </si>
  <si>
    <t>23/07/2003</t>
  </si>
  <si>
    <t>21021060</t>
  </si>
  <si>
    <t>Vũ Bá Văn</t>
  </si>
  <si>
    <t>17/03/2003</t>
  </si>
  <si>
    <t>21021061</t>
  </si>
  <si>
    <t>Hàn Triết Viên</t>
  </si>
  <si>
    <t>21/11/2003</t>
  </si>
  <si>
    <t>21021063</t>
  </si>
  <si>
    <t>Đặng Hữu Vinh</t>
  </si>
  <si>
    <t>21021065</t>
  </si>
  <si>
    <t>Trịnh Trọng Vinh</t>
  </si>
  <si>
    <t>20/04/2003</t>
  </si>
  <si>
    <t>22023103</t>
  </si>
  <si>
    <t>Tạ Việt Hùng</t>
  </si>
  <si>
    <t>23/02/2004</t>
  </si>
  <si>
    <t>22023115</t>
  </si>
  <si>
    <t>Đinh Hoài Nam</t>
  </si>
  <si>
    <t>03/07/2004</t>
  </si>
  <si>
    <t>22023152</t>
  </si>
  <si>
    <t>Vũ Văn Ngọc</t>
  </si>
  <si>
    <t>24/12/2004</t>
  </si>
  <si>
    <t>22023111</t>
  </si>
  <si>
    <t>Kiều Xuân Phong</t>
  </si>
  <si>
    <t>24/01/2004</t>
  </si>
  <si>
    <t xml:space="preserve">Danh sách có: 04 sinh viên./. </t>
  </si>
  <si>
    <t>LỚP QH-2022-I/CQ-P-EP, HỌC KỲ 1, NĂM HỌC 2025-2026</t>
  </si>
  <si>
    <t>QH-2021-I/CQ-P-EE</t>
  </si>
  <si>
    <t>QH-2022-I/CQ-P-EP</t>
  </si>
  <si>
    <t>BẢNG TỔNG HỢP KẾT QUẢ RÈN LUYỆN CỦA SINH VIÊN 
KHOA VẬT LÝ KỸ THUẬT&amp;CÔNG NGHỆ NANO 
HỌC KỲ I, NĂM HỌC 2025-2026</t>
  </si>
  <si>
    <t xml:space="preserve">Danh sách có: 50 sinh viên./.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</si>
</sst>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Times New Roman"/>
      <family val="1"/>
      <scheme val="major"/>
    </font>
    <font>
      <b/>
      <sz val="11"/>
      <color theme="1"/>
      <name val="Times New Roman"/>
      <family val="1"/>
      <scheme val="major"/>
    </font>
    <font>
      <b/>
      <sz val="14"/>
      <color theme="1"/>
      <name val="Times New Roman"/>
      <family val="1"/>
      <scheme val="major"/>
    </font>
    <font>
      <b/>
      <sz val="13"/>
      <color theme="1"/>
      <name val="Times New Roman"/>
      <family val="1"/>
      <scheme val="major"/>
    </font>
    <font>
      <b/>
      <sz val="12"/>
      <color theme="1"/>
      <name val="Times New Roman"/>
      <family val="1"/>
      <scheme val="major"/>
    </font>
    <font>
      <sz val="12"/>
      <color theme="1"/>
      <name val="Times New Roman"/>
      <family val="1"/>
      <scheme val="major"/>
    </font>
    <font>
      <sz val="10"/>
      <name val="Times New Roman"/>
      <family val="1"/>
      <scheme val="major"/>
    </font>
    <font>
      <sz val="8"/>
      <name val="Arial"/>
      <family val="2"/>
      <scheme val="minor"/>
    </font>
    <font>
      <sz val="11"/>
      <name val="Times New Roman"/>
      <family val="1"/>
      <scheme val="major"/>
    </font>
    <font>
      <sz val="13"/>
      <color theme="1"/>
      <name val="Times New Roman"/>
      <family val="1"/>
      <scheme val="major"/>
    </font>
    <font>
      <b/>
      <sz val="15"/>
      <color theme="1"/>
      <name val="Times New Roman"/>
      <family val="1"/>
      <scheme val="major"/>
    </font>
    <font>
      <i/>
      <sz val="13"/>
      <color theme="1"/>
      <name val="Times New Roman"/>
      <family val="1"/>
      <scheme val="maj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164" fontId="7" fillId="0" borderId="1" xfId="1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/>
    </xf>
    <xf numFmtId="164" fontId="2" fillId="0" borderId="0" xfId="0" applyNumberFormat="1" applyFont="1"/>
    <xf numFmtId="0" fontId="7" fillId="0" borderId="12" xfId="0" applyFont="1" applyBorder="1" applyAlignment="1" applyProtection="1">
      <alignment vertical="center"/>
      <protection locked="0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center"/>
    </xf>
    <xf numFmtId="0" fontId="2" fillId="0" borderId="12" xfId="0" applyFont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9" fontId="2" fillId="0" borderId="1" xfId="0" applyNumberFormat="1" applyFont="1" applyBorder="1"/>
    <xf numFmtId="0" fontId="2" fillId="0" borderId="1" xfId="0" applyFont="1" applyBorder="1" applyAlignment="1">
      <alignment wrapText="1"/>
    </xf>
    <xf numFmtId="49" fontId="2" fillId="0" borderId="1" xfId="0" applyNumberFormat="1" applyFont="1" applyBorder="1" applyAlignment="1">
      <alignment wrapText="1"/>
    </xf>
    <xf numFmtId="0" fontId="13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/>
    </xf>
    <xf numFmtId="49" fontId="7" fillId="0" borderId="12" xfId="0" applyNumberFormat="1" applyFont="1" applyBorder="1"/>
    <xf numFmtId="0" fontId="7" fillId="0" borderId="12" xfId="0" applyFont="1" applyBorder="1" applyAlignment="1">
      <alignment wrapText="1"/>
    </xf>
    <xf numFmtId="49" fontId="7" fillId="0" borderId="12" xfId="0" applyNumberFormat="1" applyFont="1" applyBorder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466725</xdr:colOff>
      <xdr:row>2</xdr:row>
      <xdr:rowOff>0</xdr:rowOff>
    </xdr:from>
    <xdr:to>
      <xdr:col>2</xdr:col>
      <xdr:colOff>1219200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D2CA2F2E-ED65-441A-8525-CCB22779009C}"/>
            </a:ext>
          </a:extLst>
        </xdr:cNvPr>
        <xdr:cNvCxnSpPr/>
      </xdr:nvCxnSpPr>
      <xdr:spPr>
        <a:xfrm>
          <a:off x="828675" y="419100"/>
          <a:ext cx="1428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190500</xdr:colOff>
      <xdr:row>2</xdr:row>
      <xdr:rowOff>0</xdr:rowOff>
    </xdr:from>
    <xdr:to>
      <xdr:col>9</xdr:col>
      <xdr:colOff>552450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648E3CC8-2199-4C89-B6CA-D9996BA800A5}"/>
            </a:ext>
          </a:extLst>
        </xdr:cNvPr>
        <xdr:cNvCxnSpPr/>
      </xdr:nvCxnSpPr>
      <xdr:spPr>
        <a:xfrm>
          <a:off x="4829175" y="419100"/>
          <a:ext cx="12192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466725</xdr:colOff>
      <xdr:row>2</xdr:row>
      <xdr:rowOff>0</xdr:rowOff>
    </xdr:from>
    <xdr:to>
      <xdr:col>2</xdr:col>
      <xdr:colOff>1219200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EFFA8094-6E9B-4145-B0E0-D43ED1575371}"/>
            </a:ext>
          </a:extLst>
        </xdr:cNvPr>
        <xdr:cNvCxnSpPr/>
      </xdr:nvCxnSpPr>
      <xdr:spPr>
        <a:xfrm>
          <a:off x="828675" y="419100"/>
          <a:ext cx="1428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190500</xdr:colOff>
      <xdr:row>2</xdr:row>
      <xdr:rowOff>0</xdr:rowOff>
    </xdr:from>
    <xdr:to>
      <xdr:col>9</xdr:col>
      <xdr:colOff>552450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945C34A0-69A5-4BE3-9A97-BBE459C9DBB5}"/>
            </a:ext>
          </a:extLst>
        </xdr:cNvPr>
        <xdr:cNvCxnSpPr/>
      </xdr:nvCxnSpPr>
      <xdr:spPr>
        <a:xfrm>
          <a:off x="4686300" y="419100"/>
          <a:ext cx="12192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1123950</xdr:colOff>
      <xdr:row>1</xdr:row>
      <xdr:rowOff>171450</xdr:rowOff>
    </xdr:from>
    <xdr:to>
      <xdr:col>2</xdr:col>
      <xdr:colOff>495300</xdr:colOff>
      <xdr:row>1</xdr:row>
      <xdr:rowOff>171450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1804F28A-3A44-4223-8E27-BF4F939E9B41}"/>
            </a:ext>
          </a:extLst>
        </xdr:cNvPr>
        <xdr:cNvCxnSpPr/>
      </xdr:nvCxnSpPr>
      <xdr:spPr>
        <a:xfrm>
          <a:off x="1628775" y="361950"/>
          <a:ext cx="12001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133350</xdr:colOff>
      <xdr:row>1</xdr:row>
      <xdr:rowOff>171450</xdr:rowOff>
    </xdr:from>
    <xdr:to>
      <xdr:col>12</xdr:col>
      <xdr:colOff>504825</xdr:colOff>
      <xdr:row>1</xdr:row>
      <xdr:rowOff>171450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13B14792-7465-42C3-87E7-27ADF429C93F}"/>
            </a:ext>
          </a:extLst>
        </xdr:cNvPr>
        <xdr:cNvCxnSpPr/>
      </xdr:nvCxnSpPr>
      <xdr:spPr>
        <a:xfrm>
          <a:off x="7591425" y="361950"/>
          <a:ext cx="1743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98607-49ED-4C81-9B94-88E4C7977711}">
  <dimension ref="A1:K64"/>
  <sheetViews>
    <sheetView topLeftCell="A37" workbookViewId="0">
      <selection activeCell="D74" sqref="D74"/>
    </sheetView>
  </sheetViews>
  <sheetFormatPr defaultColWidth="18.75" defaultRowHeight="15" x14ac:dyDescent="0.25"/>
  <cols>
    <col min="1" max="1" width="4.75" style="19" bestFit="1" customWidth="1"/>
    <col min="2" max="2" width="8.875" style="1" bestFit="1" customWidth="1"/>
    <col min="3" max="3" width="17.875" style="1" bestFit="1" customWidth="1"/>
    <col min="4" max="4" width="9.875" style="1" bestFit="1" customWidth="1"/>
    <col min="5" max="5" width="6.875" style="19" bestFit="1" customWidth="1"/>
    <col min="6" max="6" width="5.375" style="19" bestFit="1" customWidth="1"/>
    <col min="7" max="7" width="8.625" style="19" customWidth="1"/>
    <col min="8" max="8" width="5.375" style="19" bestFit="1" customWidth="1"/>
    <col min="9" max="9" width="7.75" style="1" bestFit="1" customWidth="1"/>
    <col min="10" max="10" width="5.375" style="19" bestFit="1" customWidth="1"/>
    <col min="11" max="11" width="10.75" style="1" customWidth="1"/>
    <col min="12" max="16384" width="18.75" style="1"/>
  </cols>
  <sheetData>
    <row r="1" spans="1:11" ht="16.5" x14ac:dyDescent="0.25">
      <c r="A1" s="38" t="s">
        <v>0</v>
      </c>
      <c r="B1" s="38"/>
      <c r="C1" s="38"/>
      <c r="D1" s="38"/>
      <c r="G1" s="39" t="s">
        <v>2</v>
      </c>
      <c r="H1" s="39"/>
      <c r="I1" s="39"/>
      <c r="J1" s="39"/>
      <c r="K1" s="39"/>
    </row>
    <row r="2" spans="1:11" ht="16.5" x14ac:dyDescent="0.25">
      <c r="A2" s="40" t="s">
        <v>1</v>
      </c>
      <c r="B2" s="40"/>
      <c r="C2" s="40"/>
      <c r="D2" s="40"/>
      <c r="G2" s="39" t="s">
        <v>3</v>
      </c>
      <c r="H2" s="39"/>
      <c r="I2" s="39"/>
      <c r="J2" s="39"/>
      <c r="K2" s="39"/>
    </row>
    <row r="3" spans="1:11" ht="16.5" x14ac:dyDescent="0.25">
      <c r="A3" s="41"/>
    </row>
    <row r="5" spans="1:11" ht="19.5" x14ac:dyDescent="0.25">
      <c r="A5" s="42" t="s">
        <v>4</v>
      </c>
      <c r="B5" s="42"/>
      <c r="C5" s="42"/>
      <c r="D5" s="42"/>
      <c r="E5" s="42"/>
      <c r="F5" s="42"/>
      <c r="G5" s="42"/>
      <c r="H5" s="42"/>
      <c r="I5" s="42"/>
      <c r="J5" s="42"/>
      <c r="K5" s="42"/>
    </row>
    <row r="6" spans="1:11" ht="19.5" x14ac:dyDescent="0.25">
      <c r="A6" s="42" t="s">
        <v>30</v>
      </c>
      <c r="B6" s="42"/>
      <c r="C6" s="42"/>
      <c r="D6" s="42"/>
      <c r="E6" s="42"/>
      <c r="F6" s="42"/>
      <c r="G6" s="42"/>
      <c r="H6" s="42"/>
      <c r="I6" s="42"/>
      <c r="J6" s="42"/>
      <c r="K6" s="42"/>
    </row>
    <row r="7" spans="1:11" ht="19.5" x14ac:dyDescent="0.25">
      <c r="A7" s="42" t="s">
        <v>16</v>
      </c>
      <c r="B7" s="42"/>
      <c r="C7" s="42"/>
      <c r="D7" s="42"/>
      <c r="E7" s="42"/>
      <c r="F7" s="42"/>
      <c r="G7" s="42"/>
      <c r="H7" s="42"/>
      <c r="I7" s="42"/>
      <c r="J7" s="42"/>
      <c r="K7" s="42"/>
    </row>
    <row r="10" spans="1:11" ht="15.75" x14ac:dyDescent="0.25">
      <c r="A10" s="29" t="s">
        <v>5</v>
      </c>
      <c r="B10" s="32" t="s">
        <v>6</v>
      </c>
      <c r="C10" s="32" t="s">
        <v>7</v>
      </c>
      <c r="D10" s="32" t="s">
        <v>8</v>
      </c>
      <c r="E10" s="21" t="s">
        <v>27</v>
      </c>
      <c r="F10" s="21" t="s">
        <v>28</v>
      </c>
      <c r="G10" s="21" t="s">
        <v>29</v>
      </c>
      <c r="H10" s="43" t="s">
        <v>10</v>
      </c>
      <c r="I10" s="44"/>
      <c r="J10" s="43" t="s">
        <v>10</v>
      </c>
      <c r="K10" s="44"/>
    </row>
    <row r="11" spans="1:11" ht="31.5" customHeight="1" x14ac:dyDescent="0.25">
      <c r="A11" s="30"/>
      <c r="B11" s="33"/>
      <c r="C11" s="33"/>
      <c r="D11" s="33"/>
      <c r="E11" s="22"/>
      <c r="F11" s="22"/>
      <c r="G11" s="22"/>
      <c r="H11" s="24" t="s">
        <v>11</v>
      </c>
      <c r="I11" s="25"/>
      <c r="J11" s="24" t="s">
        <v>26</v>
      </c>
      <c r="K11" s="25"/>
    </row>
    <row r="12" spans="1:11" ht="15.75" x14ac:dyDescent="0.25">
      <c r="A12" s="30"/>
      <c r="B12" s="33"/>
      <c r="C12" s="33"/>
      <c r="D12" s="33"/>
      <c r="E12" s="22"/>
      <c r="F12" s="22"/>
      <c r="G12" s="22"/>
      <c r="H12" s="20" t="s">
        <v>9</v>
      </c>
      <c r="I12" s="20" t="s">
        <v>12</v>
      </c>
      <c r="J12" s="20" t="s">
        <v>9</v>
      </c>
      <c r="K12" s="20" t="s">
        <v>12</v>
      </c>
    </row>
    <row r="13" spans="1:11" ht="15.75" x14ac:dyDescent="0.25">
      <c r="A13" s="9">
        <v>1</v>
      </c>
      <c r="B13" s="50" t="s">
        <v>31</v>
      </c>
      <c r="C13" s="51" t="s">
        <v>32</v>
      </c>
      <c r="D13" s="52" t="s">
        <v>33</v>
      </c>
      <c r="E13" s="49">
        <v>80</v>
      </c>
      <c r="F13" s="49">
        <v>90</v>
      </c>
      <c r="G13" s="49">
        <v>90</v>
      </c>
      <c r="H13" s="49">
        <v>90</v>
      </c>
      <c r="I13" s="11" t="str">
        <f t="shared" ref="I13:I62" si="0">IF(H13&gt;=90,"Xuất sắc",IF(H13&gt;=80,"Tốt", IF(H13&gt;=65,"Khá",IF(H13&gt;=50,"Trung bình", IF(H13&gt;=35, "Yếu", "Kém")))))</f>
        <v>Xuất sắc</v>
      </c>
      <c r="J13" s="49">
        <v>90</v>
      </c>
      <c r="K13" s="11" t="str">
        <f t="shared" ref="K13:K62" si="1">IF(J13&gt;=90,"Xuất sắc",IF(J13&gt;=80,"Tốt", IF(J13&gt;=65,"Khá",IF(J13&gt;=50,"Trung bình", IF(J13&gt;=35, "Yếu", "Kém")))))</f>
        <v>Xuất sắc</v>
      </c>
    </row>
    <row r="14" spans="1:11" ht="15.75" x14ac:dyDescent="0.25">
      <c r="A14" s="9">
        <v>2</v>
      </c>
      <c r="B14" s="50" t="s">
        <v>34</v>
      </c>
      <c r="C14" s="51" t="s">
        <v>35</v>
      </c>
      <c r="D14" s="52" t="s">
        <v>36</v>
      </c>
      <c r="E14" s="49">
        <v>77</v>
      </c>
      <c r="F14" s="49">
        <v>77</v>
      </c>
      <c r="G14" s="49">
        <v>77</v>
      </c>
      <c r="H14" s="49">
        <v>77</v>
      </c>
      <c r="I14" s="11" t="str">
        <f t="shared" si="0"/>
        <v>Khá</v>
      </c>
      <c r="J14" s="49">
        <v>77</v>
      </c>
      <c r="K14" s="11" t="str">
        <f t="shared" si="1"/>
        <v>Khá</v>
      </c>
    </row>
    <row r="15" spans="1:11" ht="15.75" x14ac:dyDescent="0.25">
      <c r="A15" s="9">
        <v>3</v>
      </c>
      <c r="B15" s="50" t="s">
        <v>37</v>
      </c>
      <c r="C15" s="51" t="s">
        <v>38</v>
      </c>
      <c r="D15" s="52" t="s">
        <v>39</v>
      </c>
      <c r="E15" s="49">
        <v>90</v>
      </c>
      <c r="F15" s="49">
        <v>90</v>
      </c>
      <c r="G15" s="49">
        <v>90</v>
      </c>
      <c r="H15" s="49">
        <v>90</v>
      </c>
      <c r="I15" s="11" t="str">
        <f t="shared" si="0"/>
        <v>Xuất sắc</v>
      </c>
      <c r="J15" s="49">
        <v>90</v>
      </c>
      <c r="K15" s="11" t="str">
        <f t="shared" si="1"/>
        <v>Xuất sắc</v>
      </c>
    </row>
    <row r="16" spans="1:11" ht="15.75" x14ac:dyDescent="0.25">
      <c r="A16" s="9">
        <v>4</v>
      </c>
      <c r="B16" s="50" t="s">
        <v>40</v>
      </c>
      <c r="C16" s="51" t="s">
        <v>41</v>
      </c>
      <c r="D16" s="52" t="s">
        <v>42</v>
      </c>
      <c r="E16" s="49">
        <v>90</v>
      </c>
      <c r="F16" s="49">
        <v>90</v>
      </c>
      <c r="G16" s="49">
        <v>90</v>
      </c>
      <c r="H16" s="49">
        <v>90</v>
      </c>
      <c r="I16" s="11" t="str">
        <f t="shared" si="0"/>
        <v>Xuất sắc</v>
      </c>
      <c r="J16" s="49">
        <v>90</v>
      </c>
      <c r="K16" s="11" t="str">
        <f t="shared" si="1"/>
        <v>Xuất sắc</v>
      </c>
    </row>
    <row r="17" spans="1:11" ht="15.75" x14ac:dyDescent="0.25">
      <c r="A17" s="9">
        <v>5</v>
      </c>
      <c r="B17" s="50" t="s">
        <v>43</v>
      </c>
      <c r="C17" s="51" t="s">
        <v>44</v>
      </c>
      <c r="D17" s="52" t="s">
        <v>45</v>
      </c>
      <c r="E17" s="49">
        <v>90</v>
      </c>
      <c r="F17" s="49">
        <v>90</v>
      </c>
      <c r="G17" s="49">
        <v>90</v>
      </c>
      <c r="H17" s="49">
        <v>90</v>
      </c>
      <c r="I17" s="11" t="str">
        <f t="shared" si="0"/>
        <v>Xuất sắc</v>
      </c>
      <c r="J17" s="49">
        <v>90</v>
      </c>
      <c r="K17" s="11" t="str">
        <f t="shared" si="1"/>
        <v>Xuất sắc</v>
      </c>
    </row>
    <row r="18" spans="1:11" ht="15.75" x14ac:dyDescent="0.25">
      <c r="A18" s="9">
        <v>6</v>
      </c>
      <c r="B18" s="50" t="s">
        <v>46</v>
      </c>
      <c r="C18" s="51" t="s">
        <v>47</v>
      </c>
      <c r="D18" s="52" t="s">
        <v>48</v>
      </c>
      <c r="E18" s="49">
        <v>90</v>
      </c>
      <c r="F18" s="49">
        <v>90</v>
      </c>
      <c r="G18" s="49">
        <v>90</v>
      </c>
      <c r="H18" s="49">
        <v>90</v>
      </c>
      <c r="I18" s="11" t="str">
        <f t="shared" si="0"/>
        <v>Xuất sắc</v>
      </c>
      <c r="J18" s="49">
        <v>90</v>
      </c>
      <c r="K18" s="11" t="str">
        <f t="shared" si="1"/>
        <v>Xuất sắc</v>
      </c>
    </row>
    <row r="19" spans="1:11" ht="15.75" x14ac:dyDescent="0.25">
      <c r="A19" s="9">
        <v>7</v>
      </c>
      <c r="B19" s="50" t="s">
        <v>49</v>
      </c>
      <c r="C19" s="51" t="s">
        <v>50</v>
      </c>
      <c r="D19" s="52" t="s">
        <v>51</v>
      </c>
      <c r="E19" s="49">
        <v>90</v>
      </c>
      <c r="F19" s="49">
        <v>90</v>
      </c>
      <c r="G19" s="49">
        <v>90</v>
      </c>
      <c r="H19" s="49">
        <v>90</v>
      </c>
      <c r="I19" s="11" t="str">
        <f t="shared" si="0"/>
        <v>Xuất sắc</v>
      </c>
      <c r="J19" s="49">
        <v>90</v>
      </c>
      <c r="K19" s="11" t="str">
        <f t="shared" si="1"/>
        <v>Xuất sắc</v>
      </c>
    </row>
    <row r="20" spans="1:11" ht="15.75" x14ac:dyDescent="0.25">
      <c r="A20" s="9">
        <v>8</v>
      </c>
      <c r="B20" s="50" t="s">
        <v>52</v>
      </c>
      <c r="C20" s="51" t="s">
        <v>53</v>
      </c>
      <c r="D20" s="52" t="s">
        <v>54</v>
      </c>
      <c r="E20" s="49">
        <v>90</v>
      </c>
      <c r="F20" s="49">
        <v>90</v>
      </c>
      <c r="G20" s="49">
        <v>90</v>
      </c>
      <c r="H20" s="49">
        <v>90</v>
      </c>
      <c r="I20" s="11" t="str">
        <f t="shared" si="0"/>
        <v>Xuất sắc</v>
      </c>
      <c r="J20" s="49">
        <v>90</v>
      </c>
      <c r="K20" s="11" t="str">
        <f t="shared" si="1"/>
        <v>Xuất sắc</v>
      </c>
    </row>
    <row r="21" spans="1:11" ht="15.75" x14ac:dyDescent="0.25">
      <c r="A21" s="9">
        <v>9</v>
      </c>
      <c r="B21" s="50" t="s">
        <v>55</v>
      </c>
      <c r="C21" s="51" t="s">
        <v>56</v>
      </c>
      <c r="D21" s="52" t="s">
        <v>57</v>
      </c>
      <c r="E21" s="49">
        <v>90</v>
      </c>
      <c r="F21" s="49">
        <v>90</v>
      </c>
      <c r="G21" s="49">
        <v>90</v>
      </c>
      <c r="H21" s="49">
        <v>90</v>
      </c>
      <c r="I21" s="11" t="str">
        <f t="shared" si="0"/>
        <v>Xuất sắc</v>
      </c>
      <c r="J21" s="49">
        <v>90</v>
      </c>
      <c r="K21" s="11" t="str">
        <f t="shared" si="1"/>
        <v>Xuất sắc</v>
      </c>
    </row>
    <row r="22" spans="1:11" ht="15.75" x14ac:dyDescent="0.25">
      <c r="A22" s="9">
        <v>10</v>
      </c>
      <c r="B22" s="50" t="s">
        <v>58</v>
      </c>
      <c r="C22" s="51" t="s">
        <v>59</v>
      </c>
      <c r="D22" s="52" t="s">
        <v>60</v>
      </c>
      <c r="E22" s="49">
        <v>80</v>
      </c>
      <c r="F22" s="49">
        <v>80</v>
      </c>
      <c r="G22" s="49">
        <v>80</v>
      </c>
      <c r="H22" s="49">
        <v>80</v>
      </c>
      <c r="I22" s="11" t="str">
        <f t="shared" si="0"/>
        <v>Tốt</v>
      </c>
      <c r="J22" s="49">
        <v>80</v>
      </c>
      <c r="K22" s="11" t="str">
        <f t="shared" si="1"/>
        <v>Tốt</v>
      </c>
    </row>
    <row r="23" spans="1:11" ht="15.75" x14ac:dyDescent="0.25">
      <c r="A23" s="9">
        <v>11</v>
      </c>
      <c r="B23" s="50" t="s">
        <v>61</v>
      </c>
      <c r="C23" s="51" t="s">
        <v>62</v>
      </c>
      <c r="D23" s="52" t="s">
        <v>63</v>
      </c>
      <c r="E23" s="49">
        <v>90</v>
      </c>
      <c r="F23" s="49">
        <v>90</v>
      </c>
      <c r="G23" s="49">
        <v>90</v>
      </c>
      <c r="H23" s="49">
        <v>90</v>
      </c>
      <c r="I23" s="11" t="str">
        <f t="shared" si="0"/>
        <v>Xuất sắc</v>
      </c>
      <c r="J23" s="49">
        <v>90</v>
      </c>
      <c r="K23" s="11" t="str">
        <f t="shared" si="1"/>
        <v>Xuất sắc</v>
      </c>
    </row>
    <row r="24" spans="1:11" ht="15.75" x14ac:dyDescent="0.25">
      <c r="A24" s="9">
        <v>12</v>
      </c>
      <c r="B24" s="50" t="s">
        <v>64</v>
      </c>
      <c r="C24" s="51" t="s">
        <v>65</v>
      </c>
      <c r="D24" s="52" t="s">
        <v>66</v>
      </c>
      <c r="E24" s="49">
        <v>77</v>
      </c>
      <c r="F24" s="49">
        <v>77</v>
      </c>
      <c r="G24" s="49">
        <v>77</v>
      </c>
      <c r="H24" s="49">
        <v>77</v>
      </c>
      <c r="I24" s="11" t="str">
        <f t="shared" si="0"/>
        <v>Khá</v>
      </c>
      <c r="J24" s="49">
        <v>77</v>
      </c>
      <c r="K24" s="11" t="str">
        <f t="shared" si="1"/>
        <v>Khá</v>
      </c>
    </row>
    <row r="25" spans="1:11" ht="15.75" x14ac:dyDescent="0.25">
      <c r="A25" s="9">
        <v>13</v>
      </c>
      <c r="B25" s="50" t="s">
        <v>67</v>
      </c>
      <c r="C25" s="51" t="s">
        <v>68</v>
      </c>
      <c r="D25" s="52" t="s">
        <v>69</v>
      </c>
      <c r="E25" s="49">
        <v>80</v>
      </c>
      <c r="F25" s="49">
        <v>90</v>
      </c>
      <c r="G25" s="49">
        <v>90</v>
      </c>
      <c r="H25" s="49">
        <v>90</v>
      </c>
      <c r="I25" s="11" t="str">
        <f t="shared" si="0"/>
        <v>Xuất sắc</v>
      </c>
      <c r="J25" s="49">
        <v>90</v>
      </c>
      <c r="K25" s="11" t="str">
        <f t="shared" si="1"/>
        <v>Xuất sắc</v>
      </c>
    </row>
    <row r="26" spans="1:11" ht="15.75" x14ac:dyDescent="0.25">
      <c r="A26" s="9">
        <v>14</v>
      </c>
      <c r="B26" s="50" t="s">
        <v>70</v>
      </c>
      <c r="C26" s="51" t="s">
        <v>71</v>
      </c>
      <c r="D26" s="52" t="s">
        <v>72</v>
      </c>
      <c r="E26" s="49">
        <v>90</v>
      </c>
      <c r="F26" s="49">
        <v>90</v>
      </c>
      <c r="G26" s="49">
        <v>90</v>
      </c>
      <c r="H26" s="49">
        <v>90</v>
      </c>
      <c r="I26" s="11" t="str">
        <f t="shared" si="0"/>
        <v>Xuất sắc</v>
      </c>
      <c r="J26" s="49">
        <v>90</v>
      </c>
      <c r="K26" s="11" t="str">
        <f t="shared" si="1"/>
        <v>Xuất sắc</v>
      </c>
    </row>
    <row r="27" spans="1:11" ht="15.75" x14ac:dyDescent="0.25">
      <c r="A27" s="9">
        <v>15</v>
      </c>
      <c r="B27" s="50" t="s">
        <v>73</v>
      </c>
      <c r="C27" s="51" t="s">
        <v>74</v>
      </c>
      <c r="D27" s="52" t="s">
        <v>75</v>
      </c>
      <c r="E27" s="49">
        <v>85</v>
      </c>
      <c r="F27" s="49">
        <v>90</v>
      </c>
      <c r="G27" s="49">
        <v>90</v>
      </c>
      <c r="H27" s="49">
        <v>90</v>
      </c>
      <c r="I27" s="11" t="str">
        <f t="shared" si="0"/>
        <v>Xuất sắc</v>
      </c>
      <c r="J27" s="49">
        <v>90</v>
      </c>
      <c r="K27" s="11" t="str">
        <f t="shared" si="1"/>
        <v>Xuất sắc</v>
      </c>
    </row>
    <row r="28" spans="1:11" ht="15.75" x14ac:dyDescent="0.25">
      <c r="A28" s="9">
        <v>16</v>
      </c>
      <c r="B28" s="50" t="s">
        <v>76</v>
      </c>
      <c r="C28" s="51" t="s">
        <v>77</v>
      </c>
      <c r="D28" s="52" t="s">
        <v>78</v>
      </c>
      <c r="E28" s="49">
        <v>90</v>
      </c>
      <c r="F28" s="49">
        <v>90</v>
      </c>
      <c r="G28" s="49">
        <v>90</v>
      </c>
      <c r="H28" s="49">
        <v>90</v>
      </c>
      <c r="I28" s="11" t="str">
        <f t="shared" si="0"/>
        <v>Xuất sắc</v>
      </c>
      <c r="J28" s="49">
        <v>90</v>
      </c>
      <c r="K28" s="11" t="str">
        <f t="shared" si="1"/>
        <v>Xuất sắc</v>
      </c>
    </row>
    <row r="29" spans="1:11" ht="15.75" x14ac:dyDescent="0.25">
      <c r="A29" s="9">
        <v>17</v>
      </c>
      <c r="B29" s="50" t="s">
        <v>79</v>
      </c>
      <c r="C29" s="51" t="s">
        <v>80</v>
      </c>
      <c r="D29" s="52" t="s">
        <v>81</v>
      </c>
      <c r="E29" s="49">
        <v>67</v>
      </c>
      <c r="F29" s="49">
        <v>77</v>
      </c>
      <c r="G29" s="49">
        <v>77</v>
      </c>
      <c r="H29" s="49">
        <v>77</v>
      </c>
      <c r="I29" s="11" t="str">
        <f t="shared" si="0"/>
        <v>Khá</v>
      </c>
      <c r="J29" s="49">
        <v>77</v>
      </c>
      <c r="K29" s="11" t="str">
        <f t="shared" si="1"/>
        <v>Khá</v>
      </c>
    </row>
    <row r="30" spans="1:11" ht="15.75" x14ac:dyDescent="0.25">
      <c r="A30" s="9">
        <v>18</v>
      </c>
      <c r="B30" s="50" t="s">
        <v>82</v>
      </c>
      <c r="C30" s="51" t="s">
        <v>83</v>
      </c>
      <c r="D30" s="52" t="s">
        <v>84</v>
      </c>
      <c r="E30" s="49">
        <v>80</v>
      </c>
      <c r="F30" s="49">
        <v>90</v>
      </c>
      <c r="G30" s="49">
        <v>90</v>
      </c>
      <c r="H30" s="49">
        <v>90</v>
      </c>
      <c r="I30" s="11" t="str">
        <f t="shared" si="0"/>
        <v>Xuất sắc</v>
      </c>
      <c r="J30" s="49">
        <v>90</v>
      </c>
      <c r="K30" s="11" t="str">
        <f t="shared" si="1"/>
        <v>Xuất sắc</v>
      </c>
    </row>
    <row r="31" spans="1:11" ht="15.75" x14ac:dyDescent="0.25">
      <c r="A31" s="9">
        <v>19</v>
      </c>
      <c r="B31" s="50" t="s">
        <v>85</v>
      </c>
      <c r="C31" s="51" t="s">
        <v>86</v>
      </c>
      <c r="D31" s="52" t="s">
        <v>87</v>
      </c>
      <c r="E31" s="49">
        <v>90</v>
      </c>
      <c r="F31" s="49">
        <v>90</v>
      </c>
      <c r="G31" s="49">
        <v>90</v>
      </c>
      <c r="H31" s="49">
        <v>90</v>
      </c>
      <c r="I31" s="11" t="str">
        <f t="shared" si="0"/>
        <v>Xuất sắc</v>
      </c>
      <c r="J31" s="49">
        <v>90</v>
      </c>
      <c r="K31" s="11" t="str">
        <f t="shared" si="1"/>
        <v>Xuất sắc</v>
      </c>
    </row>
    <row r="32" spans="1:11" ht="15.75" x14ac:dyDescent="0.25">
      <c r="A32" s="9">
        <v>20</v>
      </c>
      <c r="B32" s="50" t="s">
        <v>88</v>
      </c>
      <c r="C32" s="51" t="s">
        <v>89</v>
      </c>
      <c r="D32" s="52" t="s">
        <v>90</v>
      </c>
      <c r="E32" s="49">
        <v>90</v>
      </c>
      <c r="F32" s="49">
        <v>90</v>
      </c>
      <c r="G32" s="49">
        <v>90</v>
      </c>
      <c r="H32" s="49">
        <v>90</v>
      </c>
      <c r="I32" s="11" t="str">
        <f t="shared" si="0"/>
        <v>Xuất sắc</v>
      </c>
      <c r="J32" s="49">
        <v>90</v>
      </c>
      <c r="K32" s="11" t="str">
        <f t="shared" si="1"/>
        <v>Xuất sắc</v>
      </c>
    </row>
    <row r="33" spans="1:11" ht="15.75" x14ac:dyDescent="0.25">
      <c r="A33" s="9">
        <v>21</v>
      </c>
      <c r="B33" s="50" t="s">
        <v>91</v>
      </c>
      <c r="C33" s="51" t="s">
        <v>92</v>
      </c>
      <c r="D33" s="52" t="s">
        <v>93</v>
      </c>
      <c r="E33" s="49">
        <v>77</v>
      </c>
      <c r="F33" s="49">
        <v>77</v>
      </c>
      <c r="G33" s="49">
        <v>77</v>
      </c>
      <c r="H33" s="49">
        <v>77</v>
      </c>
      <c r="I33" s="11" t="str">
        <f t="shared" si="0"/>
        <v>Khá</v>
      </c>
      <c r="J33" s="49">
        <v>77</v>
      </c>
      <c r="K33" s="11" t="str">
        <f t="shared" si="1"/>
        <v>Khá</v>
      </c>
    </row>
    <row r="34" spans="1:11" ht="15.75" x14ac:dyDescent="0.25">
      <c r="A34" s="9">
        <v>22</v>
      </c>
      <c r="B34" s="50" t="s">
        <v>94</v>
      </c>
      <c r="C34" s="51" t="s">
        <v>95</v>
      </c>
      <c r="D34" s="52" t="s">
        <v>96</v>
      </c>
      <c r="E34" s="49">
        <v>0</v>
      </c>
      <c r="F34" s="49">
        <v>0</v>
      </c>
      <c r="G34" s="49">
        <v>0</v>
      </c>
      <c r="H34" s="49">
        <v>0</v>
      </c>
      <c r="I34" s="11" t="str">
        <f t="shared" si="0"/>
        <v>Kém</v>
      </c>
      <c r="J34" s="49">
        <v>0</v>
      </c>
      <c r="K34" s="11" t="str">
        <f t="shared" si="1"/>
        <v>Kém</v>
      </c>
    </row>
    <row r="35" spans="1:11" ht="15.75" x14ac:dyDescent="0.25">
      <c r="A35" s="9">
        <v>23</v>
      </c>
      <c r="B35" s="50" t="s">
        <v>97</v>
      </c>
      <c r="C35" s="51" t="s">
        <v>98</v>
      </c>
      <c r="D35" s="52" t="s">
        <v>99</v>
      </c>
      <c r="E35" s="49">
        <v>90</v>
      </c>
      <c r="F35" s="49">
        <v>90</v>
      </c>
      <c r="G35" s="49">
        <v>90</v>
      </c>
      <c r="H35" s="49">
        <v>90</v>
      </c>
      <c r="I35" s="11" t="str">
        <f t="shared" si="0"/>
        <v>Xuất sắc</v>
      </c>
      <c r="J35" s="49">
        <v>90</v>
      </c>
      <c r="K35" s="11" t="str">
        <f t="shared" si="1"/>
        <v>Xuất sắc</v>
      </c>
    </row>
    <row r="36" spans="1:11" ht="15.75" x14ac:dyDescent="0.25">
      <c r="A36" s="9">
        <v>24</v>
      </c>
      <c r="B36" s="50" t="s">
        <v>100</v>
      </c>
      <c r="C36" s="51" t="s">
        <v>101</v>
      </c>
      <c r="D36" s="52" t="s">
        <v>102</v>
      </c>
      <c r="E36" s="49">
        <v>90</v>
      </c>
      <c r="F36" s="49">
        <v>90</v>
      </c>
      <c r="G36" s="49">
        <v>90</v>
      </c>
      <c r="H36" s="49">
        <v>90</v>
      </c>
      <c r="I36" s="11" t="str">
        <f t="shared" si="0"/>
        <v>Xuất sắc</v>
      </c>
      <c r="J36" s="49">
        <v>90</v>
      </c>
      <c r="K36" s="11" t="str">
        <f t="shared" si="1"/>
        <v>Xuất sắc</v>
      </c>
    </row>
    <row r="37" spans="1:11" ht="15.75" x14ac:dyDescent="0.25">
      <c r="A37" s="9">
        <v>25</v>
      </c>
      <c r="B37" s="50" t="s">
        <v>103</v>
      </c>
      <c r="C37" s="51" t="s">
        <v>104</v>
      </c>
      <c r="D37" s="52" t="s">
        <v>105</v>
      </c>
      <c r="E37" s="49">
        <v>90</v>
      </c>
      <c r="F37" s="49">
        <v>90</v>
      </c>
      <c r="G37" s="49">
        <v>90</v>
      </c>
      <c r="H37" s="49">
        <v>90</v>
      </c>
      <c r="I37" s="11" t="str">
        <f t="shared" si="0"/>
        <v>Xuất sắc</v>
      </c>
      <c r="J37" s="49">
        <v>90</v>
      </c>
      <c r="K37" s="11" t="str">
        <f t="shared" si="1"/>
        <v>Xuất sắc</v>
      </c>
    </row>
    <row r="38" spans="1:11" ht="31.5" x14ac:dyDescent="0.25">
      <c r="A38" s="9">
        <v>26</v>
      </c>
      <c r="B38" s="50" t="s">
        <v>106</v>
      </c>
      <c r="C38" s="51" t="s">
        <v>107</v>
      </c>
      <c r="D38" s="52" t="s">
        <v>108</v>
      </c>
      <c r="E38" s="49">
        <v>90</v>
      </c>
      <c r="F38" s="49">
        <v>90</v>
      </c>
      <c r="G38" s="49">
        <v>90</v>
      </c>
      <c r="H38" s="49">
        <v>90</v>
      </c>
      <c r="I38" s="11" t="str">
        <f t="shared" si="0"/>
        <v>Xuất sắc</v>
      </c>
      <c r="J38" s="49">
        <v>90</v>
      </c>
      <c r="K38" s="11" t="str">
        <f t="shared" si="1"/>
        <v>Xuất sắc</v>
      </c>
    </row>
    <row r="39" spans="1:11" ht="15.75" x14ac:dyDescent="0.25">
      <c r="A39" s="9">
        <v>27</v>
      </c>
      <c r="B39" s="50" t="s">
        <v>109</v>
      </c>
      <c r="C39" s="51" t="s">
        <v>110</v>
      </c>
      <c r="D39" s="52" t="s">
        <v>111</v>
      </c>
      <c r="E39" s="49">
        <v>90</v>
      </c>
      <c r="F39" s="49">
        <v>90</v>
      </c>
      <c r="G39" s="49">
        <v>90</v>
      </c>
      <c r="H39" s="49">
        <v>90</v>
      </c>
      <c r="I39" s="11" t="str">
        <f t="shared" si="0"/>
        <v>Xuất sắc</v>
      </c>
      <c r="J39" s="49">
        <v>90</v>
      </c>
      <c r="K39" s="11" t="str">
        <f t="shared" si="1"/>
        <v>Xuất sắc</v>
      </c>
    </row>
    <row r="40" spans="1:11" ht="15.75" x14ac:dyDescent="0.25">
      <c r="A40" s="9">
        <v>28</v>
      </c>
      <c r="B40" s="50" t="s">
        <v>112</v>
      </c>
      <c r="C40" s="51" t="s">
        <v>113</v>
      </c>
      <c r="D40" s="52" t="s">
        <v>114</v>
      </c>
      <c r="E40" s="49">
        <v>80</v>
      </c>
      <c r="F40" s="49">
        <v>90</v>
      </c>
      <c r="G40" s="49">
        <v>90</v>
      </c>
      <c r="H40" s="49">
        <v>90</v>
      </c>
      <c r="I40" s="11" t="str">
        <f t="shared" si="0"/>
        <v>Xuất sắc</v>
      </c>
      <c r="J40" s="49">
        <v>90</v>
      </c>
      <c r="K40" s="11" t="str">
        <f t="shared" si="1"/>
        <v>Xuất sắc</v>
      </c>
    </row>
    <row r="41" spans="1:11" ht="15.75" x14ac:dyDescent="0.25">
      <c r="A41" s="9">
        <v>29</v>
      </c>
      <c r="B41" s="50" t="s">
        <v>115</v>
      </c>
      <c r="C41" s="51" t="s">
        <v>116</v>
      </c>
      <c r="D41" s="52" t="s">
        <v>39</v>
      </c>
      <c r="E41" s="49">
        <v>88</v>
      </c>
      <c r="F41" s="49">
        <v>88</v>
      </c>
      <c r="G41" s="49">
        <v>88</v>
      </c>
      <c r="H41" s="49">
        <v>88</v>
      </c>
      <c r="I41" s="11" t="str">
        <f t="shared" si="0"/>
        <v>Tốt</v>
      </c>
      <c r="J41" s="49">
        <v>88</v>
      </c>
      <c r="K41" s="11" t="str">
        <f t="shared" si="1"/>
        <v>Tốt</v>
      </c>
    </row>
    <row r="42" spans="1:11" ht="15.75" x14ac:dyDescent="0.25">
      <c r="A42" s="9">
        <v>30</v>
      </c>
      <c r="B42" s="50" t="s">
        <v>117</v>
      </c>
      <c r="C42" s="51" t="s">
        <v>118</v>
      </c>
      <c r="D42" s="52" t="s">
        <v>119</v>
      </c>
      <c r="E42" s="49">
        <v>90</v>
      </c>
      <c r="F42" s="49">
        <v>90</v>
      </c>
      <c r="G42" s="49">
        <v>90</v>
      </c>
      <c r="H42" s="49">
        <v>90</v>
      </c>
      <c r="I42" s="11" t="str">
        <f t="shared" si="0"/>
        <v>Xuất sắc</v>
      </c>
      <c r="J42" s="49">
        <v>90</v>
      </c>
      <c r="K42" s="11" t="str">
        <f t="shared" si="1"/>
        <v>Xuất sắc</v>
      </c>
    </row>
    <row r="43" spans="1:11" ht="15.75" x14ac:dyDescent="0.25">
      <c r="A43" s="9">
        <v>31</v>
      </c>
      <c r="B43" s="50" t="s">
        <v>120</v>
      </c>
      <c r="C43" s="51" t="s">
        <v>121</v>
      </c>
      <c r="D43" s="52" t="s">
        <v>122</v>
      </c>
      <c r="E43" s="49">
        <v>92</v>
      </c>
      <c r="F43" s="49">
        <v>92</v>
      </c>
      <c r="G43" s="49">
        <v>92</v>
      </c>
      <c r="H43" s="49">
        <v>92</v>
      </c>
      <c r="I43" s="11" t="str">
        <f t="shared" si="0"/>
        <v>Xuất sắc</v>
      </c>
      <c r="J43" s="49">
        <v>92</v>
      </c>
      <c r="K43" s="11" t="str">
        <f t="shared" si="1"/>
        <v>Xuất sắc</v>
      </c>
    </row>
    <row r="44" spans="1:11" ht="15.75" x14ac:dyDescent="0.25">
      <c r="A44" s="9">
        <v>32</v>
      </c>
      <c r="B44" s="50" t="s">
        <v>123</v>
      </c>
      <c r="C44" s="51" t="s">
        <v>124</v>
      </c>
      <c r="D44" s="52" t="s">
        <v>125</v>
      </c>
      <c r="E44" s="49">
        <v>80</v>
      </c>
      <c r="F44" s="49">
        <v>80</v>
      </c>
      <c r="G44" s="49">
        <v>80</v>
      </c>
      <c r="H44" s="49">
        <v>80</v>
      </c>
      <c r="I44" s="11" t="str">
        <f t="shared" si="0"/>
        <v>Tốt</v>
      </c>
      <c r="J44" s="49">
        <v>80</v>
      </c>
      <c r="K44" s="11" t="str">
        <f t="shared" si="1"/>
        <v>Tốt</v>
      </c>
    </row>
    <row r="45" spans="1:11" ht="15.75" x14ac:dyDescent="0.25">
      <c r="A45" s="9">
        <v>33</v>
      </c>
      <c r="B45" s="50" t="s">
        <v>126</v>
      </c>
      <c r="C45" s="51" t="s">
        <v>127</v>
      </c>
      <c r="D45" s="52" t="s">
        <v>96</v>
      </c>
      <c r="E45" s="49">
        <v>80</v>
      </c>
      <c r="F45" s="49">
        <v>80</v>
      </c>
      <c r="G45" s="49">
        <v>80</v>
      </c>
      <c r="H45" s="49">
        <v>80</v>
      </c>
      <c r="I45" s="11" t="str">
        <f t="shared" si="0"/>
        <v>Tốt</v>
      </c>
      <c r="J45" s="49">
        <v>80</v>
      </c>
      <c r="K45" s="11" t="str">
        <f t="shared" si="1"/>
        <v>Tốt</v>
      </c>
    </row>
    <row r="46" spans="1:11" ht="15.75" x14ac:dyDescent="0.25">
      <c r="A46" s="9">
        <v>34</v>
      </c>
      <c r="B46" s="50" t="s">
        <v>128</v>
      </c>
      <c r="C46" s="51" t="s">
        <v>129</v>
      </c>
      <c r="D46" s="52" t="s">
        <v>130</v>
      </c>
      <c r="E46" s="49">
        <v>80</v>
      </c>
      <c r="F46" s="49">
        <v>90</v>
      </c>
      <c r="G46" s="49">
        <v>90</v>
      </c>
      <c r="H46" s="49">
        <v>90</v>
      </c>
      <c r="I46" s="11" t="str">
        <f t="shared" si="0"/>
        <v>Xuất sắc</v>
      </c>
      <c r="J46" s="49">
        <v>90</v>
      </c>
      <c r="K46" s="11" t="str">
        <f t="shared" si="1"/>
        <v>Xuất sắc</v>
      </c>
    </row>
    <row r="47" spans="1:11" ht="15.75" x14ac:dyDescent="0.25">
      <c r="A47" s="9">
        <v>35</v>
      </c>
      <c r="B47" s="50" t="s">
        <v>131</v>
      </c>
      <c r="C47" s="51" t="s">
        <v>132</v>
      </c>
      <c r="D47" s="52" t="s">
        <v>133</v>
      </c>
      <c r="E47" s="49">
        <v>90</v>
      </c>
      <c r="F47" s="49">
        <v>90</v>
      </c>
      <c r="G47" s="49">
        <v>90</v>
      </c>
      <c r="H47" s="49">
        <v>90</v>
      </c>
      <c r="I47" s="11" t="str">
        <f t="shared" si="0"/>
        <v>Xuất sắc</v>
      </c>
      <c r="J47" s="49">
        <v>90</v>
      </c>
      <c r="K47" s="11" t="str">
        <f t="shared" si="1"/>
        <v>Xuất sắc</v>
      </c>
    </row>
    <row r="48" spans="1:11" ht="15.75" x14ac:dyDescent="0.25">
      <c r="A48" s="9">
        <v>36</v>
      </c>
      <c r="B48" s="50" t="s">
        <v>134</v>
      </c>
      <c r="C48" s="51" t="s">
        <v>135</v>
      </c>
      <c r="D48" s="52" t="s">
        <v>136</v>
      </c>
      <c r="E48" s="49">
        <v>80</v>
      </c>
      <c r="F48" s="49">
        <v>80</v>
      </c>
      <c r="G48" s="49">
        <v>80</v>
      </c>
      <c r="H48" s="49">
        <v>80</v>
      </c>
      <c r="I48" s="11" t="str">
        <f t="shared" si="0"/>
        <v>Tốt</v>
      </c>
      <c r="J48" s="49">
        <v>80</v>
      </c>
      <c r="K48" s="11" t="str">
        <f t="shared" si="1"/>
        <v>Tốt</v>
      </c>
    </row>
    <row r="49" spans="1:11" ht="15.75" x14ac:dyDescent="0.25">
      <c r="A49" s="9">
        <v>37</v>
      </c>
      <c r="B49" s="50" t="s">
        <v>137</v>
      </c>
      <c r="C49" s="51" t="s">
        <v>138</v>
      </c>
      <c r="D49" s="52" t="s">
        <v>139</v>
      </c>
      <c r="E49" s="49">
        <v>90</v>
      </c>
      <c r="F49" s="49">
        <v>90</v>
      </c>
      <c r="G49" s="49">
        <v>90</v>
      </c>
      <c r="H49" s="49">
        <v>90</v>
      </c>
      <c r="I49" s="11" t="str">
        <f t="shared" si="0"/>
        <v>Xuất sắc</v>
      </c>
      <c r="J49" s="49">
        <v>90</v>
      </c>
      <c r="K49" s="11" t="str">
        <f t="shared" si="1"/>
        <v>Xuất sắc</v>
      </c>
    </row>
    <row r="50" spans="1:11" ht="15.75" x14ac:dyDescent="0.25">
      <c r="A50" s="9">
        <v>38</v>
      </c>
      <c r="B50" s="50" t="s">
        <v>140</v>
      </c>
      <c r="C50" s="51" t="s">
        <v>141</v>
      </c>
      <c r="D50" s="52" t="s">
        <v>142</v>
      </c>
      <c r="E50" s="49">
        <v>90</v>
      </c>
      <c r="F50" s="49">
        <v>90</v>
      </c>
      <c r="G50" s="49">
        <v>90</v>
      </c>
      <c r="H50" s="49">
        <v>90</v>
      </c>
      <c r="I50" s="11" t="str">
        <f t="shared" si="0"/>
        <v>Xuất sắc</v>
      </c>
      <c r="J50" s="49">
        <v>90</v>
      </c>
      <c r="K50" s="11" t="str">
        <f t="shared" si="1"/>
        <v>Xuất sắc</v>
      </c>
    </row>
    <row r="51" spans="1:11" ht="15.75" x14ac:dyDescent="0.25">
      <c r="A51" s="9">
        <v>39</v>
      </c>
      <c r="B51" s="50" t="s">
        <v>143</v>
      </c>
      <c r="C51" s="51" t="s">
        <v>144</v>
      </c>
      <c r="D51" s="52" t="s">
        <v>145</v>
      </c>
      <c r="E51" s="49">
        <v>90</v>
      </c>
      <c r="F51" s="49">
        <v>90</v>
      </c>
      <c r="G51" s="49">
        <v>90</v>
      </c>
      <c r="H51" s="49">
        <v>90</v>
      </c>
      <c r="I51" s="11" t="str">
        <f t="shared" si="0"/>
        <v>Xuất sắc</v>
      </c>
      <c r="J51" s="49">
        <v>90</v>
      </c>
      <c r="K51" s="11" t="str">
        <f t="shared" si="1"/>
        <v>Xuất sắc</v>
      </c>
    </row>
    <row r="52" spans="1:11" ht="31.5" x14ac:dyDescent="0.25">
      <c r="A52" s="9">
        <v>40</v>
      </c>
      <c r="B52" s="50" t="s">
        <v>146</v>
      </c>
      <c r="C52" s="51" t="s">
        <v>147</v>
      </c>
      <c r="D52" s="52" t="s">
        <v>148</v>
      </c>
      <c r="E52" s="49">
        <v>85</v>
      </c>
      <c r="F52" s="49">
        <v>90</v>
      </c>
      <c r="G52" s="49">
        <v>90</v>
      </c>
      <c r="H52" s="49">
        <v>90</v>
      </c>
      <c r="I52" s="11" t="str">
        <f t="shared" si="0"/>
        <v>Xuất sắc</v>
      </c>
      <c r="J52" s="49">
        <v>90</v>
      </c>
      <c r="K52" s="11" t="str">
        <f t="shared" si="1"/>
        <v>Xuất sắc</v>
      </c>
    </row>
    <row r="53" spans="1:11" ht="15.75" x14ac:dyDescent="0.25">
      <c r="A53" s="9">
        <v>41</v>
      </c>
      <c r="B53" s="50" t="s">
        <v>149</v>
      </c>
      <c r="C53" s="51" t="s">
        <v>150</v>
      </c>
      <c r="D53" s="52" t="s">
        <v>151</v>
      </c>
      <c r="E53" s="49">
        <v>90</v>
      </c>
      <c r="F53" s="49">
        <v>90</v>
      </c>
      <c r="G53" s="49">
        <v>90</v>
      </c>
      <c r="H53" s="49">
        <v>90</v>
      </c>
      <c r="I53" s="11" t="str">
        <f t="shared" si="0"/>
        <v>Xuất sắc</v>
      </c>
      <c r="J53" s="49">
        <v>90</v>
      </c>
      <c r="K53" s="11" t="str">
        <f t="shared" si="1"/>
        <v>Xuất sắc</v>
      </c>
    </row>
    <row r="54" spans="1:11" ht="15.75" x14ac:dyDescent="0.25">
      <c r="A54" s="9">
        <v>42</v>
      </c>
      <c r="B54" s="50" t="s">
        <v>152</v>
      </c>
      <c r="C54" s="51" t="s">
        <v>153</v>
      </c>
      <c r="D54" s="52" t="s">
        <v>154</v>
      </c>
      <c r="E54" s="49">
        <v>90</v>
      </c>
      <c r="F54" s="49">
        <v>90</v>
      </c>
      <c r="G54" s="49">
        <v>90</v>
      </c>
      <c r="H54" s="49">
        <v>90</v>
      </c>
      <c r="I54" s="11" t="str">
        <f t="shared" si="0"/>
        <v>Xuất sắc</v>
      </c>
      <c r="J54" s="49">
        <v>90</v>
      </c>
      <c r="K54" s="11" t="str">
        <f t="shared" si="1"/>
        <v>Xuất sắc</v>
      </c>
    </row>
    <row r="55" spans="1:11" ht="15.75" x14ac:dyDescent="0.25">
      <c r="A55" s="9">
        <v>43</v>
      </c>
      <c r="B55" s="50" t="s">
        <v>155</v>
      </c>
      <c r="C55" s="51" t="s">
        <v>156</v>
      </c>
      <c r="D55" s="52" t="s">
        <v>157</v>
      </c>
      <c r="E55" s="49">
        <v>90</v>
      </c>
      <c r="F55" s="49">
        <v>90</v>
      </c>
      <c r="G55" s="49">
        <v>90</v>
      </c>
      <c r="H55" s="49">
        <v>90</v>
      </c>
      <c r="I55" s="11" t="str">
        <f t="shared" si="0"/>
        <v>Xuất sắc</v>
      </c>
      <c r="J55" s="49">
        <v>90</v>
      </c>
      <c r="K55" s="11" t="str">
        <f t="shared" si="1"/>
        <v>Xuất sắc</v>
      </c>
    </row>
    <row r="56" spans="1:11" ht="31.5" x14ac:dyDescent="0.25">
      <c r="A56" s="9">
        <v>44</v>
      </c>
      <c r="B56" s="50" t="s">
        <v>158</v>
      </c>
      <c r="C56" s="51" t="s">
        <v>159</v>
      </c>
      <c r="D56" s="52" t="s">
        <v>160</v>
      </c>
      <c r="E56" s="49">
        <v>90</v>
      </c>
      <c r="F56" s="49">
        <v>90</v>
      </c>
      <c r="G56" s="49">
        <v>90</v>
      </c>
      <c r="H56" s="49">
        <v>90</v>
      </c>
      <c r="I56" s="11" t="str">
        <f t="shared" si="0"/>
        <v>Xuất sắc</v>
      </c>
      <c r="J56" s="49">
        <v>90</v>
      </c>
      <c r="K56" s="11" t="str">
        <f t="shared" si="1"/>
        <v>Xuất sắc</v>
      </c>
    </row>
    <row r="57" spans="1:11" ht="15.75" x14ac:dyDescent="0.25">
      <c r="A57" s="9">
        <v>45</v>
      </c>
      <c r="B57" s="50" t="s">
        <v>161</v>
      </c>
      <c r="C57" s="51" t="s">
        <v>162</v>
      </c>
      <c r="D57" s="52" t="s">
        <v>163</v>
      </c>
      <c r="E57" s="49">
        <v>90</v>
      </c>
      <c r="F57" s="49">
        <v>90</v>
      </c>
      <c r="G57" s="49">
        <v>90</v>
      </c>
      <c r="H57" s="49">
        <v>90</v>
      </c>
      <c r="I57" s="11" t="str">
        <f t="shared" si="0"/>
        <v>Xuất sắc</v>
      </c>
      <c r="J57" s="49">
        <v>90</v>
      </c>
      <c r="K57" s="11" t="str">
        <f t="shared" si="1"/>
        <v>Xuất sắc</v>
      </c>
    </row>
    <row r="58" spans="1:11" ht="15.75" x14ac:dyDescent="0.25">
      <c r="A58" s="9">
        <v>46</v>
      </c>
      <c r="B58" s="50" t="s">
        <v>164</v>
      </c>
      <c r="C58" s="51" t="s">
        <v>165</v>
      </c>
      <c r="D58" s="52" t="s">
        <v>166</v>
      </c>
      <c r="E58" s="49">
        <v>90</v>
      </c>
      <c r="F58" s="49">
        <v>90</v>
      </c>
      <c r="G58" s="49">
        <v>90</v>
      </c>
      <c r="H58" s="49">
        <v>90</v>
      </c>
      <c r="I58" s="11" t="str">
        <f t="shared" si="0"/>
        <v>Xuất sắc</v>
      </c>
      <c r="J58" s="49">
        <v>90</v>
      </c>
      <c r="K58" s="11" t="str">
        <f t="shared" si="1"/>
        <v>Xuất sắc</v>
      </c>
    </row>
    <row r="59" spans="1:11" ht="15.75" x14ac:dyDescent="0.25">
      <c r="A59" s="9">
        <v>47</v>
      </c>
      <c r="B59" s="50" t="s">
        <v>167</v>
      </c>
      <c r="C59" s="51" t="s">
        <v>168</v>
      </c>
      <c r="D59" s="52" t="s">
        <v>169</v>
      </c>
      <c r="E59" s="49">
        <v>90</v>
      </c>
      <c r="F59" s="49">
        <v>90</v>
      </c>
      <c r="G59" s="49">
        <v>90</v>
      </c>
      <c r="H59" s="49">
        <v>90</v>
      </c>
      <c r="I59" s="11" t="str">
        <f t="shared" si="0"/>
        <v>Xuất sắc</v>
      </c>
      <c r="J59" s="49">
        <v>90</v>
      </c>
      <c r="K59" s="11" t="str">
        <f t="shared" si="1"/>
        <v>Xuất sắc</v>
      </c>
    </row>
    <row r="60" spans="1:11" ht="15.75" x14ac:dyDescent="0.25">
      <c r="A60" s="9">
        <v>48</v>
      </c>
      <c r="B60" s="50" t="s">
        <v>170</v>
      </c>
      <c r="C60" s="51" t="s">
        <v>171</v>
      </c>
      <c r="D60" s="52" t="s">
        <v>172</v>
      </c>
      <c r="E60" s="49">
        <v>90</v>
      </c>
      <c r="F60" s="49">
        <v>90</v>
      </c>
      <c r="G60" s="49">
        <v>90</v>
      </c>
      <c r="H60" s="49">
        <v>90</v>
      </c>
      <c r="I60" s="11" t="str">
        <f t="shared" si="0"/>
        <v>Xuất sắc</v>
      </c>
      <c r="J60" s="49">
        <v>90</v>
      </c>
      <c r="K60" s="11" t="str">
        <f t="shared" si="1"/>
        <v>Xuất sắc</v>
      </c>
    </row>
    <row r="61" spans="1:11" ht="15.75" x14ac:dyDescent="0.25">
      <c r="A61" s="9">
        <v>49</v>
      </c>
      <c r="B61" s="50" t="s">
        <v>173</v>
      </c>
      <c r="C61" s="51" t="s">
        <v>174</v>
      </c>
      <c r="D61" s="52" t="s">
        <v>81</v>
      </c>
      <c r="E61" s="49">
        <v>90</v>
      </c>
      <c r="F61" s="49">
        <v>90</v>
      </c>
      <c r="G61" s="49">
        <v>90</v>
      </c>
      <c r="H61" s="49">
        <v>90</v>
      </c>
      <c r="I61" s="11" t="str">
        <f t="shared" si="0"/>
        <v>Xuất sắc</v>
      </c>
      <c r="J61" s="49">
        <v>90</v>
      </c>
      <c r="K61" s="11" t="str">
        <f t="shared" si="1"/>
        <v>Xuất sắc</v>
      </c>
    </row>
    <row r="62" spans="1:11" ht="15.75" x14ac:dyDescent="0.25">
      <c r="A62" s="9">
        <v>50</v>
      </c>
      <c r="B62" s="50" t="s">
        <v>175</v>
      </c>
      <c r="C62" s="51" t="s">
        <v>176</v>
      </c>
      <c r="D62" s="52" t="s">
        <v>177</v>
      </c>
      <c r="E62" s="49">
        <v>90</v>
      </c>
      <c r="F62" s="49">
        <v>90</v>
      </c>
      <c r="G62" s="49">
        <v>90</v>
      </c>
      <c r="H62" s="49">
        <v>90</v>
      </c>
      <c r="I62" s="11" t="str">
        <f t="shared" si="0"/>
        <v>Xuất sắc</v>
      </c>
      <c r="J62" s="49">
        <v>90</v>
      </c>
      <c r="K62" s="11" t="str">
        <f t="shared" si="1"/>
        <v>Xuất sắc</v>
      </c>
    </row>
    <row r="64" spans="1:11" ht="16.5" x14ac:dyDescent="0.25">
      <c r="A64" s="48" t="s">
        <v>195</v>
      </c>
      <c r="B64" s="48"/>
      <c r="C64" s="48"/>
    </row>
  </sheetData>
  <mergeCells count="19">
    <mergeCell ref="A64:C64"/>
    <mergeCell ref="A7:K7"/>
    <mergeCell ref="A10:A12"/>
    <mergeCell ref="B10:B12"/>
    <mergeCell ref="C10:C12"/>
    <mergeCell ref="D10:D12"/>
    <mergeCell ref="H10:I10"/>
    <mergeCell ref="H11:I11"/>
    <mergeCell ref="J10:K10"/>
    <mergeCell ref="J11:K11"/>
    <mergeCell ref="E10:E12"/>
    <mergeCell ref="F10:F12"/>
    <mergeCell ref="G10:G12"/>
    <mergeCell ref="A6:K6"/>
    <mergeCell ref="A1:D1"/>
    <mergeCell ref="G1:K1"/>
    <mergeCell ref="A2:D2"/>
    <mergeCell ref="G2:K2"/>
    <mergeCell ref="A5:K5"/>
  </mergeCells>
  <phoneticPr fontId="9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7530C-CB9E-4DEE-BC2F-779C12DF9B45}">
  <dimension ref="A1:K18"/>
  <sheetViews>
    <sheetView workbookViewId="0">
      <selection activeCell="L24" sqref="L24"/>
    </sheetView>
  </sheetViews>
  <sheetFormatPr defaultColWidth="18.75" defaultRowHeight="15" x14ac:dyDescent="0.25"/>
  <cols>
    <col min="1" max="1" width="4.75" style="19" bestFit="1" customWidth="1"/>
    <col min="2" max="2" width="8.875" style="1" bestFit="1" customWidth="1"/>
    <col min="3" max="3" width="17.875" style="1" bestFit="1" customWidth="1"/>
    <col min="4" max="4" width="9.875" style="1" bestFit="1" customWidth="1"/>
    <col min="5" max="5" width="6.875" style="19" bestFit="1" customWidth="1"/>
    <col min="6" max="6" width="5.375" style="19" bestFit="1" customWidth="1"/>
    <col min="7" max="7" width="6.875" style="19" customWidth="1"/>
    <col min="8" max="8" width="5.375" style="19" bestFit="1" customWidth="1"/>
    <col min="9" max="9" width="7.75" style="1" bestFit="1" customWidth="1"/>
    <col min="10" max="10" width="5.375" style="19" bestFit="1" customWidth="1"/>
    <col min="11" max="11" width="10.75" style="1" customWidth="1"/>
    <col min="12" max="16384" width="18.75" style="1"/>
  </cols>
  <sheetData>
    <row r="1" spans="1:11" ht="16.5" x14ac:dyDescent="0.25">
      <c r="A1" s="38" t="s">
        <v>0</v>
      </c>
      <c r="B1" s="38"/>
      <c r="C1" s="38"/>
      <c r="D1" s="38"/>
      <c r="G1" s="39" t="s">
        <v>2</v>
      </c>
      <c r="H1" s="39"/>
      <c r="I1" s="39"/>
      <c r="J1" s="39"/>
      <c r="K1" s="39"/>
    </row>
    <row r="2" spans="1:11" ht="16.5" x14ac:dyDescent="0.25">
      <c r="A2" s="40" t="s">
        <v>1</v>
      </c>
      <c r="B2" s="40"/>
      <c r="C2" s="40"/>
      <c r="D2" s="40"/>
      <c r="G2" s="39" t="s">
        <v>3</v>
      </c>
      <c r="H2" s="39"/>
      <c r="I2" s="39"/>
      <c r="J2" s="39"/>
      <c r="K2" s="39"/>
    </row>
    <row r="3" spans="1:11" ht="16.5" x14ac:dyDescent="0.25">
      <c r="A3" s="41"/>
    </row>
    <row r="5" spans="1:11" ht="19.5" x14ac:dyDescent="0.25">
      <c r="A5" s="42" t="s">
        <v>4</v>
      </c>
      <c r="B5" s="42"/>
      <c r="C5" s="42"/>
      <c r="D5" s="42"/>
      <c r="E5" s="42"/>
      <c r="F5" s="42"/>
      <c r="G5" s="42"/>
      <c r="H5" s="42"/>
      <c r="I5" s="42"/>
      <c r="J5" s="42"/>
      <c r="K5" s="42"/>
    </row>
    <row r="6" spans="1:11" ht="19.5" x14ac:dyDescent="0.25">
      <c r="A6" s="42" t="s">
        <v>191</v>
      </c>
      <c r="B6" s="42"/>
      <c r="C6" s="42"/>
      <c r="D6" s="42"/>
      <c r="E6" s="42"/>
      <c r="F6" s="42"/>
      <c r="G6" s="42"/>
      <c r="H6" s="42"/>
      <c r="I6" s="42"/>
      <c r="J6" s="42"/>
      <c r="K6" s="42"/>
    </row>
    <row r="7" spans="1:11" ht="19.5" x14ac:dyDescent="0.25">
      <c r="A7" s="42" t="s">
        <v>16</v>
      </c>
      <c r="B7" s="42"/>
      <c r="C7" s="42"/>
      <c r="D7" s="42"/>
      <c r="E7" s="42"/>
      <c r="F7" s="42"/>
      <c r="G7" s="42"/>
      <c r="H7" s="42"/>
      <c r="I7" s="42"/>
      <c r="J7" s="42"/>
      <c r="K7" s="42"/>
    </row>
    <row r="10" spans="1:11" ht="15.75" x14ac:dyDescent="0.25">
      <c r="A10" s="29" t="s">
        <v>5</v>
      </c>
      <c r="B10" s="32" t="s">
        <v>6</v>
      </c>
      <c r="C10" s="32" t="s">
        <v>7</v>
      </c>
      <c r="D10" s="32" t="s">
        <v>8</v>
      </c>
      <c r="E10" s="21" t="s">
        <v>27</v>
      </c>
      <c r="F10" s="21" t="s">
        <v>28</v>
      </c>
      <c r="G10" s="21" t="s">
        <v>29</v>
      </c>
      <c r="H10" s="43" t="s">
        <v>10</v>
      </c>
      <c r="I10" s="44"/>
      <c r="J10" s="43" t="s">
        <v>10</v>
      </c>
      <c r="K10" s="44"/>
    </row>
    <row r="11" spans="1:11" ht="31.5" customHeight="1" x14ac:dyDescent="0.25">
      <c r="A11" s="30"/>
      <c r="B11" s="33"/>
      <c r="C11" s="33"/>
      <c r="D11" s="33"/>
      <c r="E11" s="22"/>
      <c r="F11" s="22"/>
      <c r="G11" s="22"/>
      <c r="H11" s="24" t="s">
        <v>11</v>
      </c>
      <c r="I11" s="25"/>
      <c r="J11" s="24" t="s">
        <v>26</v>
      </c>
      <c r="K11" s="25"/>
    </row>
    <row r="12" spans="1:11" ht="15.75" x14ac:dyDescent="0.25">
      <c r="A12" s="30"/>
      <c r="B12" s="33"/>
      <c r="C12" s="33"/>
      <c r="D12" s="33"/>
      <c r="E12" s="23"/>
      <c r="F12" s="23"/>
      <c r="G12" s="23"/>
      <c r="H12" s="20" t="s">
        <v>9</v>
      </c>
      <c r="I12" s="20" t="s">
        <v>12</v>
      </c>
      <c r="J12" s="20" t="s">
        <v>9</v>
      </c>
      <c r="K12" s="20" t="s">
        <v>12</v>
      </c>
    </row>
    <row r="13" spans="1:11" ht="15.75" x14ac:dyDescent="0.25">
      <c r="A13" s="16">
        <v>1</v>
      </c>
      <c r="B13" s="45" t="s">
        <v>178</v>
      </c>
      <c r="C13" s="46" t="s">
        <v>179</v>
      </c>
      <c r="D13" s="47" t="s">
        <v>180</v>
      </c>
      <c r="E13" s="17">
        <v>90</v>
      </c>
      <c r="F13" s="17">
        <v>90</v>
      </c>
      <c r="G13" s="17">
        <v>90</v>
      </c>
      <c r="H13" s="17">
        <v>90</v>
      </c>
      <c r="I13" s="11" t="str">
        <f t="shared" ref="I13:K16" si="0">IF(H13&gt;=90,"Xuất sắc",IF(H13&gt;=80,"Tốt", IF(H13&gt;=65,"Khá",IF(H13&gt;=50,"Trung bình", IF(H13&gt;=35, "Yếu", "Kém")))))</f>
        <v>Xuất sắc</v>
      </c>
      <c r="J13" s="17">
        <v>90</v>
      </c>
      <c r="K13" s="11" t="str">
        <f t="shared" si="0"/>
        <v>Xuất sắc</v>
      </c>
    </row>
    <row r="14" spans="1:11" ht="15.75" x14ac:dyDescent="0.25">
      <c r="A14" s="16">
        <v>2</v>
      </c>
      <c r="B14" s="45" t="s">
        <v>181</v>
      </c>
      <c r="C14" s="46" t="s">
        <v>182</v>
      </c>
      <c r="D14" s="47" t="s">
        <v>183</v>
      </c>
      <c r="E14" s="17">
        <v>92</v>
      </c>
      <c r="F14" s="17">
        <v>92</v>
      </c>
      <c r="G14" s="17">
        <v>92</v>
      </c>
      <c r="H14" s="17">
        <v>92</v>
      </c>
      <c r="I14" s="11" t="str">
        <f t="shared" si="0"/>
        <v>Xuất sắc</v>
      </c>
      <c r="J14" s="17">
        <v>92</v>
      </c>
      <c r="K14" s="11" t="str">
        <f t="shared" si="0"/>
        <v>Xuất sắc</v>
      </c>
    </row>
    <row r="15" spans="1:11" ht="15.75" x14ac:dyDescent="0.25">
      <c r="A15" s="16">
        <v>3</v>
      </c>
      <c r="B15" s="45" t="s">
        <v>184</v>
      </c>
      <c r="C15" s="46" t="s">
        <v>185</v>
      </c>
      <c r="D15" s="47" t="s">
        <v>186</v>
      </c>
      <c r="E15" s="17">
        <v>90</v>
      </c>
      <c r="F15" s="17">
        <v>90</v>
      </c>
      <c r="G15" s="17">
        <v>90</v>
      </c>
      <c r="H15" s="17">
        <v>90</v>
      </c>
      <c r="I15" s="11" t="str">
        <f t="shared" si="0"/>
        <v>Xuất sắc</v>
      </c>
      <c r="J15" s="17">
        <v>90</v>
      </c>
      <c r="K15" s="11" t="str">
        <f t="shared" si="0"/>
        <v>Xuất sắc</v>
      </c>
    </row>
    <row r="16" spans="1:11" ht="15.75" x14ac:dyDescent="0.25">
      <c r="A16" s="16">
        <v>4</v>
      </c>
      <c r="B16" s="45" t="s">
        <v>187</v>
      </c>
      <c r="C16" s="46" t="s">
        <v>188</v>
      </c>
      <c r="D16" s="47" t="s">
        <v>189</v>
      </c>
      <c r="E16" s="17">
        <v>90</v>
      </c>
      <c r="F16" s="17">
        <v>90</v>
      </c>
      <c r="G16" s="17">
        <v>90</v>
      </c>
      <c r="H16" s="17">
        <v>90</v>
      </c>
      <c r="I16" s="11" t="str">
        <f t="shared" si="0"/>
        <v>Xuất sắc</v>
      </c>
      <c r="J16" s="17">
        <v>90</v>
      </c>
      <c r="K16" s="11" t="str">
        <f t="shared" si="0"/>
        <v>Xuất sắc</v>
      </c>
    </row>
    <row r="18" spans="1:3" ht="16.5" x14ac:dyDescent="0.25">
      <c r="A18" s="48" t="s">
        <v>190</v>
      </c>
      <c r="B18" s="48"/>
      <c r="C18" s="48"/>
    </row>
  </sheetData>
  <mergeCells count="19">
    <mergeCell ref="A18:C18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A6:K6"/>
    <mergeCell ref="E10:E12"/>
    <mergeCell ref="F10:F12"/>
    <mergeCell ref="G10:G12"/>
    <mergeCell ref="A1:D1"/>
    <mergeCell ref="G1:K1"/>
    <mergeCell ref="A2:D2"/>
    <mergeCell ref="G2:K2"/>
    <mergeCell ref="A5:K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08F4B-EF41-425C-AD99-D72E144EF016}">
  <dimension ref="A1:Q14"/>
  <sheetViews>
    <sheetView tabSelected="1" topLeftCell="A7" workbookViewId="0">
      <selection activeCell="K17" sqref="K17"/>
    </sheetView>
  </sheetViews>
  <sheetFormatPr defaultColWidth="19.25" defaultRowHeight="14.25" x14ac:dyDescent="0.2"/>
  <cols>
    <col min="1" max="1" width="4.75" bestFit="1" customWidth="1"/>
    <col min="2" max="2" width="21.25" customWidth="1"/>
    <col min="3" max="3" width="4.875" bestFit="1" customWidth="1"/>
    <col min="4" max="4" width="8.375" bestFit="1" customWidth="1"/>
    <col min="5" max="5" width="8.125" customWidth="1"/>
    <col min="6" max="6" width="8.375" bestFit="1" customWidth="1"/>
    <col min="7" max="7" width="6.375" bestFit="1" customWidth="1"/>
    <col min="8" max="8" width="8.375" bestFit="1" customWidth="1"/>
    <col min="9" max="9" width="6.375" bestFit="1" customWidth="1"/>
    <col min="10" max="10" width="8.375" bestFit="1" customWidth="1"/>
    <col min="11" max="11" width="5.375" bestFit="1" customWidth="1"/>
    <col min="12" max="12" width="8.375" bestFit="1" customWidth="1"/>
    <col min="13" max="13" width="5.375" bestFit="1" customWidth="1"/>
    <col min="14" max="14" width="8.375" bestFit="1" customWidth="1"/>
    <col min="15" max="15" width="6.875" customWidth="1"/>
    <col min="16" max="16" width="3.5" bestFit="1" customWidth="1"/>
    <col min="17" max="17" width="6.375" bestFit="1" customWidth="1"/>
  </cols>
  <sheetData>
    <row r="1" spans="1:17" s="1" customFormat="1" ht="15" x14ac:dyDescent="0.25">
      <c r="A1" s="26" t="s">
        <v>0</v>
      </c>
      <c r="B1" s="26"/>
      <c r="C1" s="26"/>
      <c r="D1" s="26"/>
      <c r="E1" s="26"/>
      <c r="F1" s="26"/>
      <c r="I1" s="27" t="s">
        <v>2</v>
      </c>
      <c r="J1" s="27"/>
      <c r="K1" s="27"/>
      <c r="L1" s="27"/>
      <c r="M1" s="27"/>
      <c r="N1" s="27"/>
      <c r="O1" s="27"/>
    </row>
    <row r="2" spans="1:17" s="1" customFormat="1" ht="15" x14ac:dyDescent="0.25">
      <c r="A2" s="27" t="s">
        <v>1</v>
      </c>
      <c r="B2" s="27"/>
      <c r="C2" s="27"/>
      <c r="D2" s="27"/>
      <c r="E2" s="27"/>
      <c r="F2" s="27"/>
      <c r="I2" s="27" t="s">
        <v>3</v>
      </c>
      <c r="J2" s="27"/>
      <c r="K2" s="27"/>
      <c r="L2" s="27"/>
      <c r="M2" s="27"/>
      <c r="N2" s="27"/>
      <c r="O2" s="27"/>
    </row>
    <row r="3" spans="1:17" s="1" customFormat="1" ht="15" x14ac:dyDescent="0.25"/>
    <row r="4" spans="1:17" s="18" customFormat="1" ht="60" customHeight="1" x14ac:dyDescent="0.2">
      <c r="B4" s="28" t="s">
        <v>194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</row>
    <row r="5" spans="1:17" s="1" customFormat="1" ht="15" x14ac:dyDescent="0.25"/>
    <row r="8" spans="1:17" s="1" customFormat="1" ht="15.75" x14ac:dyDescent="0.25">
      <c r="A8" s="29" t="s">
        <v>5</v>
      </c>
      <c r="B8" s="32" t="s">
        <v>19</v>
      </c>
      <c r="C8" s="32" t="s">
        <v>20</v>
      </c>
      <c r="D8" s="35" t="s">
        <v>21</v>
      </c>
      <c r="E8" s="36"/>
      <c r="F8" s="36"/>
      <c r="G8" s="36"/>
      <c r="H8" s="36"/>
      <c r="I8" s="36"/>
      <c r="J8" s="36"/>
      <c r="K8" s="36"/>
      <c r="L8" s="36"/>
      <c r="M8" s="36"/>
      <c r="N8" s="36"/>
      <c r="O8" s="37"/>
    </row>
    <row r="9" spans="1:17" s="1" customFormat="1" ht="15.75" x14ac:dyDescent="0.25">
      <c r="A9" s="30"/>
      <c r="B9" s="33"/>
      <c r="C9" s="33"/>
      <c r="D9" s="35" t="s">
        <v>14</v>
      </c>
      <c r="E9" s="37"/>
      <c r="F9" s="35" t="s">
        <v>13</v>
      </c>
      <c r="G9" s="37"/>
      <c r="H9" s="35" t="s">
        <v>17</v>
      </c>
      <c r="I9" s="37"/>
      <c r="J9" s="35" t="s">
        <v>18</v>
      </c>
      <c r="K9" s="37"/>
      <c r="L9" s="35" t="s">
        <v>22</v>
      </c>
      <c r="M9" s="37"/>
      <c r="N9" s="35" t="s">
        <v>15</v>
      </c>
      <c r="O9" s="37"/>
    </row>
    <row r="10" spans="1:17" s="1" customFormat="1" ht="15.75" x14ac:dyDescent="0.25">
      <c r="A10" s="31"/>
      <c r="B10" s="34"/>
      <c r="C10" s="34"/>
      <c r="D10" s="3" t="s">
        <v>23</v>
      </c>
      <c r="E10" s="3" t="s">
        <v>24</v>
      </c>
      <c r="F10" s="3" t="s">
        <v>23</v>
      </c>
      <c r="G10" s="3" t="s">
        <v>24</v>
      </c>
      <c r="H10" s="3" t="s">
        <v>23</v>
      </c>
      <c r="I10" s="3" t="s">
        <v>24</v>
      </c>
      <c r="J10" s="3" t="s">
        <v>23</v>
      </c>
      <c r="K10" s="3" t="s">
        <v>24</v>
      </c>
      <c r="L10" s="3" t="s">
        <v>23</v>
      </c>
      <c r="M10" s="3" t="s">
        <v>24</v>
      </c>
      <c r="N10" s="3" t="s">
        <v>23</v>
      </c>
      <c r="O10" s="3" t="s">
        <v>24</v>
      </c>
    </row>
    <row r="11" spans="1:17" s="1" customFormat="1" ht="15.75" x14ac:dyDescent="0.25">
      <c r="A11" s="12">
        <v>1</v>
      </c>
      <c r="B11" s="13" t="s">
        <v>192</v>
      </c>
      <c r="C11" s="5">
        <f>K66PEE!A62</f>
        <v>50</v>
      </c>
      <c r="D11" s="4">
        <f>COUNTIF(K66PEE!$K$13:$K$62,"Xuất sắc")</f>
        <v>40</v>
      </c>
      <c r="E11" s="6">
        <f t="shared" ref="E11:E12" si="0">D11/C11</f>
        <v>0.8</v>
      </c>
      <c r="F11" s="4">
        <f>COUNTIF(K66PEE!$K$13:$K$62,"Tốt")</f>
        <v>5</v>
      </c>
      <c r="G11" s="6">
        <f t="shared" ref="G11:G12" si="1">F11/C11</f>
        <v>0.1</v>
      </c>
      <c r="H11" s="4">
        <f>COUNTIF(K66PEE!$K$13:$K$62,"Khá")</f>
        <v>4</v>
      </c>
      <c r="I11" s="6">
        <f t="shared" ref="I11:I12" si="2">H11/C11</f>
        <v>0.08</v>
      </c>
      <c r="J11" s="4">
        <f>COUNTIF(K66PEE!$K$13:$K$62,"Trung bình")</f>
        <v>0</v>
      </c>
      <c r="K11" s="6">
        <f t="shared" ref="K11:K12" si="3">J11/C11</f>
        <v>0</v>
      </c>
      <c r="L11" s="4">
        <f>COUNTIF(K66PEE!$K$13:$K$62,"yếu")</f>
        <v>0</v>
      </c>
      <c r="M11" s="6">
        <f t="shared" ref="M11:M12" si="4">L11/C11</f>
        <v>0</v>
      </c>
      <c r="N11" s="4">
        <f>COUNTIF(K66PEE!$K$13:$K$62,"Kém")</f>
        <v>1</v>
      </c>
      <c r="O11" s="6">
        <f t="shared" ref="O11:O12" si="5">N11/C11</f>
        <v>0.02</v>
      </c>
      <c r="P11" s="1">
        <f>SUM(N11,L11,J11,H11,F11,D11)</f>
        <v>50</v>
      </c>
      <c r="Q11" s="10">
        <f>SUM(E11,G11,I11,K11,M11,O11)</f>
        <v>1</v>
      </c>
    </row>
    <row r="12" spans="1:17" s="1" customFormat="1" ht="15.75" x14ac:dyDescent="0.25">
      <c r="A12" s="14">
        <v>2</v>
      </c>
      <c r="B12" s="15" t="s">
        <v>193</v>
      </c>
      <c r="C12" s="5">
        <f>K67PEP!A16</f>
        <v>4</v>
      </c>
      <c r="D12" s="4">
        <f>COUNTIF(K67PEP!$K$13:$K$16,"Xuất sắc")</f>
        <v>4</v>
      </c>
      <c r="E12" s="6">
        <f t="shared" si="0"/>
        <v>1</v>
      </c>
      <c r="F12" s="4">
        <f>COUNTIF(K67PEP!$K$13:$K$16,"Tốt")</f>
        <v>0</v>
      </c>
      <c r="G12" s="6">
        <f t="shared" si="1"/>
        <v>0</v>
      </c>
      <c r="H12" s="4">
        <f>COUNTIF(K67PEP!$K$13:$K$16,"Khá")</f>
        <v>0</v>
      </c>
      <c r="I12" s="6">
        <f t="shared" si="2"/>
        <v>0</v>
      </c>
      <c r="J12" s="4">
        <f>COUNTIF(K67PEP!$K$13:$K$16,"Trung bình")</f>
        <v>0</v>
      </c>
      <c r="K12" s="6">
        <f t="shared" si="3"/>
        <v>0</v>
      </c>
      <c r="L12" s="4">
        <f>COUNTIF(K67PEP!$K$13:$K$16,"Yếu")</f>
        <v>0</v>
      </c>
      <c r="M12" s="6">
        <f t="shared" si="4"/>
        <v>0</v>
      </c>
      <c r="N12" s="4">
        <f>COUNTIF(K67PEP!$K$13:$K$16,"Kém")</f>
        <v>0</v>
      </c>
      <c r="O12" s="6">
        <f t="shared" si="5"/>
        <v>0</v>
      </c>
      <c r="P12" s="1">
        <f>SUM(N12,L12,J12,H12,F12,D12)</f>
        <v>4</v>
      </c>
      <c r="Q12" s="10">
        <f>SUM(E12,G12,I12,K12,M12,O12)</f>
        <v>1</v>
      </c>
    </row>
    <row r="13" spans="1:17" s="2" customFormat="1" ht="15.75" x14ac:dyDescent="0.25">
      <c r="A13" s="24" t="s">
        <v>25</v>
      </c>
      <c r="B13" s="25"/>
      <c r="C13" s="7">
        <f t="shared" ref="C13" si="6">SUM(D13,F13,H13,J13,L13,N13)</f>
        <v>54</v>
      </c>
      <c r="D13" s="3">
        <f>SUM(D11:D12)</f>
        <v>44</v>
      </c>
      <c r="E13" s="8">
        <f t="shared" ref="E13" si="7">D13/C13</f>
        <v>0.81481481481481477</v>
      </c>
      <c r="F13" s="3">
        <f>SUM(F11:F12)</f>
        <v>5</v>
      </c>
      <c r="G13" s="8">
        <f t="shared" ref="G13" si="8">F13/C13</f>
        <v>9.2592592592592587E-2</v>
      </c>
      <c r="H13" s="3">
        <f>SUM(H11:H12)</f>
        <v>4</v>
      </c>
      <c r="I13" s="8">
        <f t="shared" ref="I13" si="9">H13/C13</f>
        <v>7.407407407407407E-2</v>
      </c>
      <c r="J13" s="3">
        <f>SUM(J11:J12)</f>
        <v>0</v>
      </c>
      <c r="K13" s="8">
        <f t="shared" ref="K13" si="10">J13/C13</f>
        <v>0</v>
      </c>
      <c r="L13" s="3">
        <f>SUM(L11:L12)</f>
        <v>0</v>
      </c>
      <c r="M13" s="8">
        <f t="shared" ref="M13" si="11">L13/C13</f>
        <v>0</v>
      </c>
      <c r="N13" s="3">
        <f>SUM(N11:N12)</f>
        <v>1</v>
      </c>
      <c r="O13" s="8">
        <f t="shared" ref="O13" si="12">N13/C13</f>
        <v>1.8518518518518517E-2</v>
      </c>
      <c r="P13" s="1">
        <f>SUM(P11:P12)</f>
        <v>54</v>
      </c>
      <c r="Q13" s="10">
        <f t="shared" ref="Q13" si="13">SUM(E13,G13,I13,K13,M13,O13)</f>
        <v>0.99999999999999989</v>
      </c>
    </row>
    <row r="14" spans="1:17" x14ac:dyDescent="0.2">
      <c r="P14" s="2"/>
    </row>
  </sheetData>
  <mergeCells count="16">
    <mergeCell ref="A13:B13"/>
    <mergeCell ref="A1:F1"/>
    <mergeCell ref="I1:O1"/>
    <mergeCell ref="A2:F2"/>
    <mergeCell ref="I2:O2"/>
    <mergeCell ref="B4:O4"/>
    <mergeCell ref="A8:A10"/>
    <mergeCell ref="B8:B10"/>
    <mergeCell ref="C8:C10"/>
    <mergeCell ref="D8:O8"/>
    <mergeCell ref="D9:E9"/>
    <mergeCell ref="F9:G9"/>
    <mergeCell ref="H9:I9"/>
    <mergeCell ref="J9:K9"/>
    <mergeCell ref="L9:M9"/>
    <mergeCell ref="N9:O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K66PEE</vt:lpstr>
      <vt:lpstr>K67PEP</vt:lpstr>
      <vt:lpstr>Thống kê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Nguyễn Thị Huế</cp:lastModifiedBy>
  <dcterms:created xsi:type="dcterms:W3CDTF">2015-06-05T18:17:20Z</dcterms:created>
  <dcterms:modified xsi:type="dcterms:W3CDTF">2026-01-23T10:19:06Z</dcterms:modified>
</cp:coreProperties>
</file>