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nueduvn-my.sharepoint.com/personal/nthue153_vnu_edu_vn/Documents/CTSV/CTSV/CTSV/điểm rèn luyện/ĐRL/ĐRL 2025-2026/HĐ/"/>
    </mc:Choice>
  </mc:AlternateContent>
  <xr:revisionPtr revIDLastSave="207" documentId="13_ncr:1_{0B832F6A-0615-487B-948B-91AF78DB2A16}" xr6:coauthVersionLast="47" xr6:coauthVersionMax="47" xr10:uidLastSave="{2E694ED5-5A89-4001-87D9-25D4F52E62C4}"/>
  <bookViews>
    <workbookView xWindow="-120" yWindow="-120" windowWidth="29040" windowHeight="15720" activeTab="3" xr2:uid="{00000000-000D-0000-FFFF-FFFF00000000}"/>
  </bookViews>
  <sheets>
    <sheet name="K66ERE" sheetId="19" r:id="rId1"/>
    <sheet name="K66ECE" sheetId="20" r:id="rId2"/>
    <sheet name="K67EEC" sheetId="21" r:id="rId3"/>
    <sheet name="Thống kê" sheetId="1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6" l="1"/>
  <c r="L12" i="16"/>
  <c r="J12" i="16"/>
  <c r="H12" i="16"/>
  <c r="F12" i="16"/>
  <c r="D12" i="16"/>
  <c r="C12" i="16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13" i="20"/>
  <c r="I13" i="20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13" i="19"/>
  <c r="I13" i="19"/>
  <c r="C11" i="16"/>
  <c r="C13" i="16"/>
  <c r="K14" i="21"/>
  <c r="I14" i="21"/>
  <c r="K13" i="21"/>
  <c r="N13" i="16" s="1"/>
  <c r="I13" i="21"/>
  <c r="L13" i="16" l="1"/>
  <c r="J13" i="16"/>
  <c r="K13" i="16" s="1"/>
  <c r="H13" i="16"/>
  <c r="F13" i="16"/>
  <c r="D13" i="16"/>
  <c r="M12" i="16"/>
  <c r="K12" i="16"/>
  <c r="I12" i="16"/>
  <c r="G12" i="16"/>
  <c r="E12" i="16"/>
  <c r="L11" i="16"/>
  <c r="N11" i="16"/>
  <c r="N14" i="16" s="1"/>
  <c r="H11" i="16"/>
  <c r="J11" i="16"/>
  <c r="D11" i="16"/>
  <c r="F11" i="16"/>
  <c r="O12" i="16"/>
  <c r="F14" i="16" l="1"/>
  <c r="J14" i="16"/>
  <c r="H14" i="16"/>
  <c r="D14" i="16"/>
  <c r="L14" i="16"/>
  <c r="Q12" i="16"/>
  <c r="P12" i="16"/>
  <c r="M11" i="16"/>
  <c r="P11" i="16"/>
  <c r="C14" i="16" l="1"/>
  <c r="O13" i="16"/>
  <c r="M13" i="16"/>
  <c r="I13" i="16"/>
  <c r="G13" i="16"/>
  <c r="P13" i="16"/>
  <c r="P14" i="16" s="1"/>
  <c r="E13" i="16"/>
  <c r="I11" i="16"/>
  <c r="O11" i="16"/>
  <c r="G11" i="16"/>
  <c r="K11" i="16"/>
  <c r="E11" i="16"/>
  <c r="Q13" i="16" l="1"/>
  <c r="Q11" i="16"/>
  <c r="E14" i="16" l="1"/>
  <c r="I14" i="16" l="1"/>
  <c r="M14" i="16"/>
  <c r="K14" i="16"/>
  <c r="O14" i="16"/>
  <c r="G14" i="16"/>
  <c r="Q14" i="16" l="1"/>
</calcChain>
</file>

<file path=xl/sharedStrings.xml><?xml version="1.0" encoding="utf-8"?>
<sst xmlns="http://schemas.openxmlformats.org/spreadsheetml/2006/main" count="346" uniqueCount="279">
  <si>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</si>
  <si>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</si>
  <si>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</si>
  <si>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</si>
  <si>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</si>
  <si>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</si>
  <si>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</si>
  <si>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</si>
  <si>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</si>
  <si>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</si>
  <si>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</si>
  <si>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</si>
  <si>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</si>
  <si>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Tốt</t>
  </si>
  <si>
    <t>Khá</t>
  </si>
  <si>
    <t>Xuất sắc</t>
  </si>
  <si>
    <t>Kém</t>
  </si>
  <si>
    <t xml:space="preserve"> KHOA ĐIỆN TỬ VIỄN THÔNG</t>
  </si>
  <si>
    <t>Trung bình</t>
  </si>
  <si>
    <t>Yếu</t>
  </si>
  <si>
    <t>Lớp</t>
  </si>
  <si>
    <t>Sĩ số</t>
  </si>
  <si>
    <t>Kết quả xếp loại</t>
  </si>
  <si>
    <t>Số lượng</t>
  </si>
  <si>
    <t>%</t>
  </si>
  <si>
    <t>Tổng Khoa ĐTVT</t>
  </si>
  <si>
    <t>HĐ cấp Trường
(dự kiến)</t>
  </si>
  <si>
    <t>Phạm Tuấn Anh</t>
  </si>
  <si>
    <t>Nguyễn Đình Đức</t>
  </si>
  <si>
    <t>QH-2021-I/CQ-E-CE</t>
  </si>
  <si>
    <t>LỚP QH-2021-I/CQ-E-RE, HỌC KỲ 1, NĂM HỌC 2025-2026</t>
  </si>
  <si>
    <t>21020426</t>
  </si>
  <si>
    <t>21020558</t>
  </si>
  <si>
    <t>Nguyễn Duy Anh</t>
  </si>
  <si>
    <t>Nguyễn Đức Anh</t>
  </si>
  <si>
    <t>21020099</t>
  </si>
  <si>
    <t>21020889</t>
  </si>
  <si>
    <t>Trần Quốc Ánh</t>
  </si>
  <si>
    <t>21020890</t>
  </si>
  <si>
    <t>Trịnh Minh Chiến</t>
  </si>
  <si>
    <t>21020134</t>
  </si>
  <si>
    <t>Lê Xuân Dân</t>
  </si>
  <si>
    <t>21020895</t>
  </si>
  <si>
    <t>Vũ Ngọc Duy</t>
  </si>
  <si>
    <t>21020432</t>
  </si>
  <si>
    <t>Trương Vũ Hoàng Dương</t>
  </si>
  <si>
    <t>21020897</t>
  </si>
  <si>
    <t>Nguyễn Quang Đạo</t>
  </si>
  <si>
    <t>21020900</t>
  </si>
  <si>
    <t>Bùi Anh Đức</t>
  </si>
  <si>
    <t>21020902</t>
  </si>
  <si>
    <t>Nguyễn Anh Đức</t>
  </si>
  <si>
    <t>21020903</t>
  </si>
  <si>
    <t>21020433</t>
  </si>
  <si>
    <t>Trần Trung Hiếu</t>
  </si>
  <si>
    <t>21020910</t>
  </si>
  <si>
    <t>Trịnh Trung Hiếu</t>
  </si>
  <si>
    <t>21020911</t>
  </si>
  <si>
    <t>Nguyễn Quang Hiệu</t>
  </si>
  <si>
    <t>21020434</t>
  </si>
  <si>
    <t>Đinh Việt Hoàng</t>
  </si>
  <si>
    <t>21020435</t>
  </si>
  <si>
    <t>Nguyễn Văn Hoàng</t>
  </si>
  <si>
    <t>21020142</t>
  </si>
  <si>
    <t>Bùi Vũ Duy Hùng</t>
  </si>
  <si>
    <t>21020437</t>
  </si>
  <si>
    <t>Phạm Minh Hùng</t>
  </si>
  <si>
    <t>21020438</t>
  </si>
  <si>
    <t>Bùi Quang Huy</t>
  </si>
  <si>
    <t>21021663</t>
  </si>
  <si>
    <t>Hoàng Quang Huy</t>
  </si>
  <si>
    <t>21020914</t>
  </si>
  <si>
    <t>Lê Đình Huy</t>
  </si>
  <si>
    <t>21020439</t>
  </si>
  <si>
    <t>Lê Văn Huy</t>
  </si>
  <si>
    <t>21020916</t>
  </si>
  <si>
    <t>Trương Quang Huy</t>
  </si>
  <si>
    <t>21020918</t>
  </si>
  <si>
    <t>Nguyễn Trần Việt Hưng</t>
  </si>
  <si>
    <t>21020443</t>
  </si>
  <si>
    <t>Trần Đức Hưng</t>
  </si>
  <si>
    <t>21020921</t>
  </si>
  <si>
    <t>Hoàng Trung Kiên</t>
  </si>
  <si>
    <t>21020926</t>
  </si>
  <si>
    <t>Nguyễn Hoàng Long</t>
  </si>
  <si>
    <t>21021664</t>
  </si>
  <si>
    <t>Lục Thành Lương</t>
  </si>
  <si>
    <t>21020507</t>
  </si>
  <si>
    <t>Hàn Ngọc Minh</t>
  </si>
  <si>
    <t>21020145</t>
  </si>
  <si>
    <t>Phạm Tường Minh</t>
  </si>
  <si>
    <t>21020930</t>
  </si>
  <si>
    <t>Đỗ Hoàng Nam</t>
  </si>
  <si>
    <t>21020040</t>
  </si>
  <si>
    <t>Nguyễn Hoài Nam</t>
  </si>
  <si>
    <t>21020451</t>
  </si>
  <si>
    <t>Trương Hải Nam</t>
  </si>
  <si>
    <t>21020932</t>
  </si>
  <si>
    <t>Lê Hoàng Ngọc</t>
  </si>
  <si>
    <t>21020508</t>
  </si>
  <si>
    <t>Nguyễn Hữu Phước</t>
  </si>
  <si>
    <t>21020452</t>
  </si>
  <si>
    <t>Trần Hồng Quân</t>
  </si>
  <si>
    <t>21020936</t>
  </si>
  <si>
    <t>Bùi Bá Quyền</t>
  </si>
  <si>
    <t>21020148</t>
  </si>
  <si>
    <t>Phan Văn Quyến</t>
  </si>
  <si>
    <t>21020453</t>
  </si>
  <si>
    <t>Lưu Thái Sơn</t>
  </si>
  <si>
    <t>21020454</t>
  </si>
  <si>
    <t>Nguyễn Viết Tài</t>
  </si>
  <si>
    <t>21020456</t>
  </si>
  <si>
    <t>Nguyễn Đức Thành</t>
  </si>
  <si>
    <t>21020939</t>
  </si>
  <si>
    <t>Cung Văn Thắng</t>
  </si>
  <si>
    <t>21020101</t>
  </si>
  <si>
    <t>Phạm Công Thắng</t>
  </si>
  <si>
    <t>21020940</t>
  </si>
  <si>
    <t>Nguyễn Hà Đức Thiện</t>
  </si>
  <si>
    <t>21020941</t>
  </si>
  <si>
    <t>Bùi Phong Thu</t>
  </si>
  <si>
    <t>21020942</t>
  </si>
  <si>
    <t>Bùi Văn Thu</t>
  </si>
  <si>
    <t>21020943</t>
  </si>
  <si>
    <t>Nguyễn Thị Thúy</t>
  </si>
  <si>
    <t>21020944</t>
  </si>
  <si>
    <t>Lê Đức Toàn</t>
  </si>
  <si>
    <t>21020455</t>
  </si>
  <si>
    <t>Lê Quốc Toản</t>
  </si>
  <si>
    <t>21020946</t>
  </si>
  <si>
    <t>Nguyễn Quốc Trung</t>
  </si>
  <si>
    <t>21020947</t>
  </si>
  <si>
    <t>Dư Hồng Tú</t>
  </si>
  <si>
    <t>21020948</t>
  </si>
  <si>
    <t>Hoàng Huy Tuấn</t>
  </si>
  <si>
    <t>21020951</t>
  </si>
  <si>
    <t>Đỗ Quốc Việt</t>
  </si>
  <si>
    <t>21020459</t>
  </si>
  <si>
    <t>Nguyễn Thế Việt</t>
  </si>
  <si>
    <t>08/04/2003</t>
  </si>
  <si>
    <t>26/01/2003</t>
  </si>
  <si>
    <t>22/05/2003</t>
  </si>
  <si>
    <t>13/08/2003</t>
  </si>
  <si>
    <t>18/02/2003</t>
  </si>
  <si>
    <t>04/07/2003</t>
  </si>
  <si>
    <t>31/12/2003</t>
  </si>
  <si>
    <t>25/10/2003</t>
  </si>
  <si>
    <t>05/08/2003</t>
  </si>
  <si>
    <t>21/06/2003</t>
  </si>
  <si>
    <t>25/02/2003</t>
  </si>
  <si>
    <t>07/08/2003</t>
  </si>
  <si>
    <t>14/09/2003</t>
  </si>
  <si>
    <t>20/07/2003</t>
  </si>
  <si>
    <t>07/02/2003</t>
  </si>
  <si>
    <t>24/06/2003</t>
  </si>
  <si>
    <t>22/07/2003</t>
  </si>
  <si>
    <t>05/03/2003</t>
  </si>
  <si>
    <t>23/10/2003</t>
  </si>
  <si>
    <t>12/03/2003</t>
  </si>
  <si>
    <t>08/11/2003</t>
  </si>
  <si>
    <t>16/09/2003</t>
  </si>
  <si>
    <t>LỚP QH-2021-I/CQ-E-CE, HỌC KỲ 1, NĂM HỌC 2025-2026</t>
  </si>
  <si>
    <t>21020557</t>
  </si>
  <si>
    <t>Nguyễn Quy Thành An</t>
  </si>
  <si>
    <t>11/10/2003</t>
  </si>
  <si>
    <t>21020428</t>
  </si>
  <si>
    <t>Nguyễn Trung Phúc Anh</t>
  </si>
  <si>
    <t>04/02/2003</t>
  </si>
  <si>
    <t>21020559</t>
  </si>
  <si>
    <t>Nguyễn Gia Bảo</t>
  </si>
  <si>
    <t>03/11/2003</t>
  </si>
  <si>
    <t>21020891</t>
  </si>
  <si>
    <t>Trần Đàm Mạnh Cường</t>
  </si>
  <si>
    <t>02/11/2003</t>
  </si>
  <si>
    <t>21020430</t>
  </si>
  <si>
    <t>Hà Hữu Dũng</t>
  </si>
  <si>
    <t>19/04/2003</t>
  </si>
  <si>
    <t>21020135</t>
  </si>
  <si>
    <t>Thân Ngọc Dũng</t>
  </si>
  <si>
    <t>13/05/2003</t>
  </si>
  <si>
    <t>21020431</t>
  </si>
  <si>
    <t>Trần Tiến Dũng</t>
  </si>
  <si>
    <t>24/02/2003</t>
  </si>
  <si>
    <t>21021662</t>
  </si>
  <si>
    <t>Đinh Quang Dự</t>
  </si>
  <si>
    <t>08/08/2002</t>
  </si>
  <si>
    <t>21020138</t>
  </si>
  <si>
    <t>Đào Ngọc Đức</t>
  </si>
  <si>
    <t>20/08/2003</t>
  </si>
  <si>
    <t>21020912</t>
  </si>
  <si>
    <t>Nguyễn Huy Hoàng</t>
  </si>
  <si>
    <t>16/03/2003</t>
  </si>
  <si>
    <t>21020913</t>
  </si>
  <si>
    <t>Nguyễn Đắc Học</t>
  </si>
  <si>
    <t>11/02/2003</t>
  </si>
  <si>
    <t>21020915</t>
  </si>
  <si>
    <t>Ngô Quang Huy</t>
  </si>
  <si>
    <t>06/08/2003</t>
  </si>
  <si>
    <t>21020917</t>
  </si>
  <si>
    <t>Dương Bá Hưng</t>
  </si>
  <si>
    <t>19/03/2003</t>
  </si>
  <si>
    <t>21020919</t>
  </si>
  <si>
    <t>Khương Gia Khánh</t>
  </si>
  <si>
    <t>08/12/2003</t>
  </si>
  <si>
    <t>21020562</t>
  </si>
  <si>
    <t>Nguyễn Hồ Khánh</t>
  </si>
  <si>
    <t>08/10/2003</t>
  </si>
  <si>
    <t>21020445</t>
  </si>
  <si>
    <t>Phạm Thị Mỹ Lệ</t>
  </si>
  <si>
    <t>21020446</t>
  </si>
  <si>
    <t>Nguyễn Khánh Linh</t>
  </si>
  <si>
    <t>16/05/2003</t>
  </si>
  <si>
    <t>21020563</t>
  </si>
  <si>
    <t>Phí Vân Long</t>
  </si>
  <si>
    <t>18/08/2003</t>
  </si>
  <si>
    <t>21020928</t>
  </si>
  <si>
    <t>Vũ Văn Lộc</t>
  </si>
  <si>
    <t>10/06/2003</t>
  </si>
  <si>
    <t>21020564</t>
  </si>
  <si>
    <t>Nguyễn Minh Quang</t>
  </si>
  <si>
    <t>04/04/2003</t>
  </si>
  <si>
    <t>21020150</t>
  </si>
  <si>
    <t>Nguyễn Đức Thiện</t>
  </si>
  <si>
    <t>23/02/2003</t>
  </si>
  <si>
    <t>21020568</t>
  </si>
  <si>
    <t>Nguyễn Tiến Thịnh</t>
  </si>
  <si>
    <t>02/10/2003</t>
  </si>
  <si>
    <t>21020569</t>
  </si>
  <si>
    <t>Hàn Nguyên Trường</t>
  </si>
  <si>
    <t>27/09/2003</t>
  </si>
  <si>
    <t>21020566</t>
  </si>
  <si>
    <t>Nguyễn Công Anh Tuấn</t>
  </si>
  <si>
    <t>03/03/2003</t>
  </si>
  <si>
    <t>21020567</t>
  </si>
  <si>
    <t>Đào Sơn Tùng</t>
  </si>
  <si>
    <t>27/02/2003</t>
  </si>
  <si>
    <t>Danh sách có: 55 sinh viên ./.</t>
  </si>
  <si>
    <t>Danh sách có: 25 sinh viên ./.</t>
  </si>
  <si>
    <t>22029087</t>
  </si>
  <si>
    <t>Trần Quang Huy</t>
  </si>
  <si>
    <t>26/11/2004</t>
  </si>
  <si>
    <t>22029071</t>
  </si>
  <si>
    <t>Trần Duy Long</t>
  </si>
  <si>
    <t>15/05/2004</t>
  </si>
  <si>
    <t>Danh sách có: 02 sinh viên ./.</t>
  </si>
  <si>
    <t>QH-2021-I/CQ-E-RE</t>
  </si>
  <si>
    <t>QH-2022-I/CQ-E-EC</t>
  </si>
  <si>
    <t>LỚP QH-2022-I/CQ-E-EC, HỌC KỲ 1, NĂM HỌC 2025-2026</t>
  </si>
  <si>
    <t>Điểm tự ĐG</t>
  </si>
  <si>
    <t>Điểm BCS</t>
  </si>
  <si>
    <t>Điểm GVCN</t>
  </si>
  <si>
    <t>BẢNG TỔNG HỢP KẾT QUẢ RÈN LUYỆN CỦA SINH VIÊN KHOA ĐIỆN TỬ VIỄN THÔNG
HỌC KỲ I, NĂM HỌC 2025-2026</t>
  </si>
  <si>
    <t>01/06/2003</t>
  </si>
  <si>
    <t>09/09/2003</t>
  </si>
  <si>
    <t>19/11/2003</t>
  </si>
  <si>
    <t>02/09/2003</t>
  </si>
  <si>
    <t>02/08/2003</t>
  </si>
  <si>
    <t>12/06/2003</t>
  </si>
  <si>
    <t>17/09/2003</t>
  </si>
  <si>
    <t>20/11/2003</t>
  </si>
  <si>
    <t>29/09/2003</t>
  </si>
  <si>
    <t>02/06/2003</t>
  </si>
  <si>
    <t>28/12/2003</t>
  </si>
  <si>
    <t>23/01/2003</t>
  </si>
  <si>
    <t>28/04/2003</t>
  </si>
  <si>
    <t>29/07/2003</t>
  </si>
  <si>
    <t>27/10/2003</t>
  </si>
  <si>
    <t>17/02/2003</t>
  </si>
  <si>
    <t>29/12/2003</t>
  </si>
  <si>
    <t>20/01/2003</t>
  </si>
  <si>
    <t>07/06/2002</t>
  </si>
  <si>
    <t>19/05/2003</t>
  </si>
  <si>
    <t>05/11/2003</t>
  </si>
  <si>
    <t>09/05/2003</t>
  </si>
  <si>
    <t>04/06/2003</t>
  </si>
  <si>
    <t>20/03/2003</t>
  </si>
  <si>
    <t>13/10/2003</t>
  </si>
  <si>
    <t>22/05/2002</t>
  </si>
  <si>
    <t>06/02/2003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</si>
</sst>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i/>
      <sz val="13"/>
      <color theme="1"/>
      <name val="Times New Roman"/>
      <family val="1"/>
      <scheme val="major"/>
    </font>
    <font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  <scheme val="major"/>
    </font>
    <font>
      <sz val="11"/>
      <color theme="1"/>
      <name val="Times New Roman"/>
      <family val="1"/>
      <charset val="163"/>
      <scheme val="maj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0" fontId="1" fillId="0" borderId="0" xfId="0" applyFont="1"/>
    <xf numFmtId="164" fontId="14" fillId="0" borderId="0" xfId="0" applyNumberFormat="1" applyFont="1"/>
    <xf numFmtId="0" fontId="5" fillId="0" borderId="0" xfId="0" applyFont="1"/>
    <xf numFmtId="0" fontId="15" fillId="0" borderId="1" xfId="0" applyFont="1" applyBorder="1" applyAlignment="1">
      <alignment wrapText="1"/>
    </xf>
    <xf numFmtId="49" fontId="15" fillId="0" borderId="1" xfId="0" applyNumberFormat="1" applyFont="1" applyBorder="1"/>
    <xf numFmtId="0" fontId="15" fillId="0" borderId="8" xfId="0" applyFont="1" applyBorder="1"/>
    <xf numFmtId="0" fontId="12" fillId="0" borderId="5" xfId="0" applyFont="1" applyBorder="1" applyAlignment="1">
      <alignment horizontal="center" vertical="center" wrapText="1"/>
    </xf>
    <xf numFmtId="0" fontId="4" fillId="0" borderId="8" xfId="0" applyFont="1" applyBorder="1"/>
    <xf numFmtId="0" fontId="15" fillId="0" borderId="8" xfId="0" applyFont="1" applyBorder="1" applyAlignment="1">
      <alignment horizontal="center"/>
    </xf>
    <xf numFmtId="0" fontId="4" fillId="0" borderId="8" xfId="0" applyFont="1" applyBorder="1" applyProtection="1">
      <protection locked="0"/>
    </xf>
    <xf numFmtId="49" fontId="4" fillId="0" borderId="1" xfId="0" applyNumberFormat="1" applyFont="1" applyBorder="1"/>
    <xf numFmtId="0" fontId="4" fillId="0" borderId="1" xfId="0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0" xfId="0" applyFont="1"/>
    <xf numFmtId="49" fontId="15" fillId="0" borderId="1" xfId="0" applyNumberFormat="1" applyFont="1" applyBorder="1" applyAlignment="1">
      <alignment wrapText="1"/>
    </xf>
    <xf numFmtId="0" fontId="15" fillId="0" borderId="8" xfId="0" applyFont="1" applyBorder="1" applyProtection="1">
      <protection locked="0"/>
    </xf>
    <xf numFmtId="49" fontId="15" fillId="0" borderId="5" xfId="0" applyNumberFormat="1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682D1E0-E0EA-4E51-9E64-C584A699666F}"/>
            </a:ext>
          </a:extLst>
        </xdr:cNvPr>
        <xdr:cNvCxnSpPr/>
      </xdr:nvCxnSpPr>
      <xdr:spPr>
        <a:xfrm>
          <a:off x="4924425" y="419100"/>
          <a:ext cx="1209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94DEB5-6407-4B0F-8ABF-D62283B4A419}"/>
            </a:ext>
          </a:extLst>
        </xdr:cNvPr>
        <xdr:cNvCxnSpPr/>
      </xdr:nvCxnSpPr>
      <xdr:spPr>
        <a:xfrm>
          <a:off x="809625" y="409575"/>
          <a:ext cx="1343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3F4514-A5BC-4A29-A3EC-043490912109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0CCFC8-A96E-421E-BB59-FE09FF2190C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2889F7E-3F4B-4BEF-9404-B0C8FA2478C3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2CC2DF7-B351-43AD-8698-E404DC07780B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EEDD5A7-03A6-4D7D-B8EA-B3F93F66187E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F4F7383-DC57-47AB-B11E-BA66BF64A11A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6267-B256-4457-B06B-1AC68F978979}">
  <dimension ref="A1:K39"/>
  <sheetViews>
    <sheetView topLeftCell="A16" workbookViewId="0">
      <selection activeCell="A39" sqref="A39:XFD39"/>
    </sheetView>
  </sheetViews>
  <sheetFormatPr defaultRowHeight="15" x14ac:dyDescent="0.25"/>
  <cols>
    <col min="1" max="1" width="6.125" style="5" customWidth="1"/>
    <col min="2" max="2" width="9" style="5"/>
    <col min="3" max="3" width="21.25" style="1" bestFit="1" customWidth="1"/>
    <col min="4" max="4" width="11.375" style="5" customWidth="1"/>
    <col min="5" max="5" width="6.875" style="5" bestFit="1" customWidth="1"/>
    <col min="6" max="6" width="5.375" style="5" bestFit="1" customWidth="1"/>
    <col min="7" max="7" width="6.5" style="5" customWidth="1"/>
    <col min="8" max="8" width="5.375" style="5" bestFit="1" customWidth="1"/>
    <col min="9" max="9" width="9" style="1"/>
    <col min="10" max="10" width="5.375" style="5" bestFit="1" customWidth="1"/>
    <col min="11" max="16384" width="9" style="1"/>
  </cols>
  <sheetData>
    <row r="1" spans="1:11" ht="16.5" x14ac:dyDescent="0.25">
      <c r="A1" s="28" t="s">
        <v>0</v>
      </c>
      <c r="B1" s="28"/>
      <c r="C1" s="28"/>
      <c r="D1" s="28"/>
      <c r="G1" s="29" t="s">
        <v>2</v>
      </c>
      <c r="H1" s="29"/>
      <c r="I1" s="29"/>
      <c r="J1" s="29"/>
      <c r="K1" s="29"/>
    </row>
    <row r="2" spans="1:11" ht="16.5" x14ac:dyDescent="0.25">
      <c r="A2" s="30" t="s">
        <v>1</v>
      </c>
      <c r="B2" s="30"/>
      <c r="C2" s="30"/>
      <c r="D2" s="30"/>
      <c r="G2" s="29" t="s">
        <v>3</v>
      </c>
      <c r="H2" s="29"/>
      <c r="I2" s="29"/>
      <c r="J2" s="29"/>
      <c r="K2" s="29"/>
    </row>
    <row r="5" spans="1:11" ht="19.5" x14ac:dyDescent="0.25">
      <c r="A5" s="27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19.5" x14ac:dyDescent="0.25">
      <c r="A6" s="27" t="s">
        <v>30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27" t="s">
        <v>17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10" spans="1:11" s="49" customFormat="1" ht="15.75" x14ac:dyDescent="0.25">
      <c r="A10" s="33" t="s">
        <v>5</v>
      </c>
      <c r="B10" s="33" t="s">
        <v>6</v>
      </c>
      <c r="C10" s="33" t="s">
        <v>7</v>
      </c>
      <c r="D10" s="33" t="s">
        <v>8</v>
      </c>
      <c r="E10" s="34" t="s">
        <v>248</v>
      </c>
      <c r="F10" s="34" t="s">
        <v>249</v>
      </c>
      <c r="G10" s="34" t="s">
        <v>250</v>
      </c>
      <c r="H10" s="33" t="s">
        <v>10</v>
      </c>
      <c r="I10" s="33"/>
      <c r="J10" s="33" t="s">
        <v>10</v>
      </c>
      <c r="K10" s="33"/>
    </row>
    <row r="11" spans="1:11" s="49" customFormat="1" ht="36.75" customHeight="1" x14ac:dyDescent="0.25">
      <c r="A11" s="33"/>
      <c r="B11" s="33"/>
      <c r="C11" s="33"/>
      <c r="D11" s="33"/>
      <c r="E11" s="35"/>
      <c r="F11" s="35"/>
      <c r="G11" s="35"/>
      <c r="H11" s="33" t="s">
        <v>11</v>
      </c>
      <c r="I11" s="33"/>
      <c r="J11" s="33" t="s">
        <v>26</v>
      </c>
      <c r="K11" s="33"/>
    </row>
    <row r="12" spans="1:11" s="49" customFormat="1" ht="15.75" x14ac:dyDescent="0.25">
      <c r="A12" s="33"/>
      <c r="B12" s="33"/>
      <c r="C12" s="33"/>
      <c r="D12" s="33"/>
      <c r="E12" s="36"/>
      <c r="F12" s="36"/>
      <c r="G12" s="36"/>
      <c r="H12" s="6" t="s">
        <v>9</v>
      </c>
      <c r="I12" s="6" t="s">
        <v>12</v>
      </c>
      <c r="J12" s="6" t="s">
        <v>9</v>
      </c>
      <c r="K12" s="6" t="s">
        <v>12</v>
      </c>
    </row>
    <row r="13" spans="1:11" s="49" customFormat="1" ht="15.75" x14ac:dyDescent="0.25">
      <c r="A13" s="21">
        <v>1</v>
      </c>
      <c r="B13" s="17" t="s">
        <v>162</v>
      </c>
      <c r="C13" s="16" t="s">
        <v>163</v>
      </c>
      <c r="D13" s="50" t="s">
        <v>164</v>
      </c>
      <c r="E13" s="18">
        <v>90</v>
      </c>
      <c r="F13" s="18">
        <v>90</v>
      </c>
      <c r="G13" s="18">
        <v>90</v>
      </c>
      <c r="H13" s="18">
        <v>90</v>
      </c>
      <c r="I13" s="51" t="str">
        <f t="shared" ref="I13:I37" si="0">IF(H13&gt;=90,"Xuất sắc",IF(H13&gt;=80,"Tốt", IF(H13&gt;=65,"Khá",IF(H13&gt;=50,"Trung bình", IF(H13&gt;=35, "Yếu", "Kém")))))</f>
        <v>Xuất sắc</v>
      </c>
      <c r="J13" s="18">
        <v>90</v>
      </c>
      <c r="K13" s="51" t="str">
        <f t="shared" ref="K13:K37" si="1">IF(J13&gt;=90,"Xuất sắc",IF(J13&gt;=80,"Tốt", IF(J13&gt;=65,"Khá",IF(J13&gt;=50,"Trung bình", IF(J13&gt;=35, "Yếu", "Kém")))))</f>
        <v>Xuất sắc</v>
      </c>
    </row>
    <row r="14" spans="1:11" s="49" customFormat="1" ht="15.75" x14ac:dyDescent="0.25">
      <c r="A14" s="21">
        <v>2</v>
      </c>
      <c r="B14" s="17" t="s">
        <v>165</v>
      </c>
      <c r="C14" s="16" t="s">
        <v>166</v>
      </c>
      <c r="D14" s="50" t="s">
        <v>167</v>
      </c>
      <c r="E14" s="18">
        <v>90</v>
      </c>
      <c r="F14" s="18">
        <v>90</v>
      </c>
      <c r="G14" s="18">
        <v>90</v>
      </c>
      <c r="H14" s="18">
        <v>90</v>
      </c>
      <c r="I14" s="51" t="str">
        <f t="shared" si="0"/>
        <v>Xuất sắc</v>
      </c>
      <c r="J14" s="18">
        <v>90</v>
      </c>
      <c r="K14" s="51" t="str">
        <f t="shared" si="1"/>
        <v>Xuất sắc</v>
      </c>
    </row>
    <row r="15" spans="1:11" s="49" customFormat="1" ht="15.75" x14ac:dyDescent="0.25">
      <c r="A15" s="21">
        <v>3</v>
      </c>
      <c r="B15" s="17" t="s">
        <v>168</v>
      </c>
      <c r="C15" s="16" t="s">
        <v>169</v>
      </c>
      <c r="D15" s="50" t="s">
        <v>170</v>
      </c>
      <c r="E15" s="18">
        <v>67</v>
      </c>
      <c r="F15" s="18">
        <v>67</v>
      </c>
      <c r="G15" s="18">
        <v>67</v>
      </c>
      <c r="H15" s="18">
        <v>67</v>
      </c>
      <c r="I15" s="51" t="str">
        <f t="shared" si="0"/>
        <v>Khá</v>
      </c>
      <c r="J15" s="18">
        <v>67</v>
      </c>
      <c r="K15" s="51" t="str">
        <f t="shared" si="1"/>
        <v>Khá</v>
      </c>
    </row>
    <row r="16" spans="1:11" s="49" customFormat="1" ht="15.75" x14ac:dyDescent="0.25">
      <c r="A16" s="21">
        <v>4</v>
      </c>
      <c r="B16" s="17" t="s">
        <v>171</v>
      </c>
      <c r="C16" s="16" t="s">
        <v>172</v>
      </c>
      <c r="D16" s="50" t="s">
        <v>173</v>
      </c>
      <c r="E16" s="18">
        <v>90</v>
      </c>
      <c r="F16" s="18">
        <v>90</v>
      </c>
      <c r="G16" s="18">
        <v>90</v>
      </c>
      <c r="H16" s="18">
        <v>90</v>
      </c>
      <c r="I16" s="51" t="str">
        <f t="shared" si="0"/>
        <v>Xuất sắc</v>
      </c>
      <c r="J16" s="18">
        <v>90</v>
      </c>
      <c r="K16" s="51" t="str">
        <f t="shared" si="1"/>
        <v>Xuất sắc</v>
      </c>
    </row>
    <row r="17" spans="1:11" s="49" customFormat="1" ht="15.75" x14ac:dyDescent="0.25">
      <c r="A17" s="21">
        <v>5</v>
      </c>
      <c r="B17" s="17" t="s">
        <v>174</v>
      </c>
      <c r="C17" s="16" t="s">
        <v>175</v>
      </c>
      <c r="D17" s="50" t="s">
        <v>176</v>
      </c>
      <c r="E17" s="18">
        <v>70</v>
      </c>
      <c r="F17" s="18">
        <v>70</v>
      </c>
      <c r="G17" s="18">
        <v>70</v>
      </c>
      <c r="H17" s="18">
        <v>70</v>
      </c>
      <c r="I17" s="51" t="str">
        <f t="shared" si="0"/>
        <v>Khá</v>
      </c>
      <c r="J17" s="18">
        <v>70</v>
      </c>
      <c r="K17" s="51" t="str">
        <f t="shared" si="1"/>
        <v>Khá</v>
      </c>
    </row>
    <row r="18" spans="1:11" s="49" customFormat="1" ht="15.75" x14ac:dyDescent="0.25">
      <c r="A18" s="21">
        <v>6</v>
      </c>
      <c r="B18" s="17" t="s">
        <v>177</v>
      </c>
      <c r="C18" s="16" t="s">
        <v>178</v>
      </c>
      <c r="D18" s="50" t="s">
        <v>179</v>
      </c>
      <c r="E18" s="18">
        <v>90</v>
      </c>
      <c r="F18" s="18">
        <v>90</v>
      </c>
      <c r="G18" s="18">
        <v>90</v>
      </c>
      <c r="H18" s="18">
        <v>90</v>
      </c>
      <c r="I18" s="51" t="str">
        <f t="shared" si="0"/>
        <v>Xuất sắc</v>
      </c>
      <c r="J18" s="18">
        <v>90</v>
      </c>
      <c r="K18" s="51" t="str">
        <f t="shared" si="1"/>
        <v>Xuất sắc</v>
      </c>
    </row>
    <row r="19" spans="1:11" s="49" customFormat="1" ht="15.75" x14ac:dyDescent="0.25">
      <c r="A19" s="21">
        <v>7</v>
      </c>
      <c r="B19" s="17" t="s">
        <v>180</v>
      </c>
      <c r="C19" s="16" t="s">
        <v>181</v>
      </c>
      <c r="D19" s="50" t="s">
        <v>182</v>
      </c>
      <c r="E19" s="18">
        <v>90</v>
      </c>
      <c r="F19" s="18">
        <v>90</v>
      </c>
      <c r="G19" s="18">
        <v>90</v>
      </c>
      <c r="H19" s="18">
        <v>90</v>
      </c>
      <c r="I19" s="51" t="str">
        <f t="shared" si="0"/>
        <v>Xuất sắc</v>
      </c>
      <c r="J19" s="18">
        <v>90</v>
      </c>
      <c r="K19" s="51" t="str">
        <f t="shared" si="1"/>
        <v>Xuất sắc</v>
      </c>
    </row>
    <row r="20" spans="1:11" s="49" customFormat="1" ht="15.75" x14ac:dyDescent="0.25">
      <c r="A20" s="21">
        <v>8</v>
      </c>
      <c r="B20" s="17" t="s">
        <v>183</v>
      </c>
      <c r="C20" s="16" t="s">
        <v>184</v>
      </c>
      <c r="D20" s="50" t="s">
        <v>185</v>
      </c>
      <c r="E20" s="18">
        <v>0</v>
      </c>
      <c r="F20" s="18">
        <v>0</v>
      </c>
      <c r="G20" s="18">
        <v>0</v>
      </c>
      <c r="H20" s="18">
        <v>0</v>
      </c>
      <c r="I20" s="51" t="str">
        <f t="shared" si="0"/>
        <v>Kém</v>
      </c>
      <c r="J20" s="18">
        <v>0</v>
      </c>
      <c r="K20" s="51" t="str">
        <f t="shared" si="1"/>
        <v>Kém</v>
      </c>
    </row>
    <row r="21" spans="1:11" s="49" customFormat="1" ht="15.75" x14ac:dyDescent="0.25">
      <c r="A21" s="21">
        <v>9</v>
      </c>
      <c r="B21" s="17" t="s">
        <v>186</v>
      </c>
      <c r="C21" s="16" t="s">
        <v>187</v>
      </c>
      <c r="D21" s="50" t="s">
        <v>188</v>
      </c>
      <c r="E21" s="18">
        <v>90</v>
      </c>
      <c r="F21" s="18">
        <v>90</v>
      </c>
      <c r="G21" s="18">
        <v>90</v>
      </c>
      <c r="H21" s="18">
        <v>90</v>
      </c>
      <c r="I21" s="51" t="str">
        <f t="shared" si="0"/>
        <v>Xuất sắc</v>
      </c>
      <c r="J21" s="18">
        <v>90</v>
      </c>
      <c r="K21" s="51" t="str">
        <f t="shared" si="1"/>
        <v>Xuất sắc</v>
      </c>
    </row>
    <row r="22" spans="1:11" s="49" customFormat="1" ht="15.75" x14ac:dyDescent="0.25">
      <c r="A22" s="21">
        <v>10</v>
      </c>
      <c r="B22" s="17" t="s">
        <v>189</v>
      </c>
      <c r="C22" s="16" t="s">
        <v>190</v>
      </c>
      <c r="D22" s="50" t="s">
        <v>191</v>
      </c>
      <c r="E22" s="18">
        <v>0</v>
      </c>
      <c r="F22" s="18">
        <v>0</v>
      </c>
      <c r="G22" s="18">
        <v>0</v>
      </c>
      <c r="H22" s="18">
        <v>0</v>
      </c>
      <c r="I22" s="51" t="str">
        <f t="shared" si="0"/>
        <v>Kém</v>
      </c>
      <c r="J22" s="18">
        <v>0</v>
      </c>
      <c r="K22" s="51" t="str">
        <f t="shared" si="1"/>
        <v>Kém</v>
      </c>
    </row>
    <row r="23" spans="1:11" s="49" customFormat="1" ht="15.75" x14ac:dyDescent="0.25">
      <c r="A23" s="21">
        <v>11</v>
      </c>
      <c r="B23" s="17" t="s">
        <v>192</v>
      </c>
      <c r="C23" s="16" t="s">
        <v>193</v>
      </c>
      <c r="D23" s="50" t="s">
        <v>194</v>
      </c>
      <c r="E23" s="18">
        <v>80</v>
      </c>
      <c r="F23" s="18">
        <v>80</v>
      </c>
      <c r="G23" s="18">
        <v>80</v>
      </c>
      <c r="H23" s="18">
        <v>80</v>
      </c>
      <c r="I23" s="51" t="str">
        <f t="shared" si="0"/>
        <v>Tốt</v>
      </c>
      <c r="J23" s="18">
        <v>80</v>
      </c>
      <c r="K23" s="51" t="str">
        <f t="shared" si="1"/>
        <v>Tốt</v>
      </c>
    </row>
    <row r="24" spans="1:11" s="49" customFormat="1" ht="15.75" x14ac:dyDescent="0.25">
      <c r="A24" s="21">
        <v>12</v>
      </c>
      <c r="B24" s="17" t="s">
        <v>195</v>
      </c>
      <c r="C24" s="16" t="s">
        <v>196</v>
      </c>
      <c r="D24" s="50" t="s">
        <v>197</v>
      </c>
      <c r="E24" s="18">
        <v>67</v>
      </c>
      <c r="F24" s="18">
        <v>67</v>
      </c>
      <c r="G24" s="18">
        <v>0</v>
      </c>
      <c r="H24" s="18">
        <v>0</v>
      </c>
      <c r="I24" s="51" t="str">
        <f t="shared" si="0"/>
        <v>Kém</v>
      </c>
      <c r="J24" s="18">
        <v>67</v>
      </c>
      <c r="K24" s="51" t="str">
        <f t="shared" si="1"/>
        <v>Khá</v>
      </c>
    </row>
    <row r="25" spans="1:11" s="49" customFormat="1" ht="15.75" x14ac:dyDescent="0.25">
      <c r="A25" s="21">
        <v>13</v>
      </c>
      <c r="B25" s="17" t="s">
        <v>198</v>
      </c>
      <c r="C25" s="16" t="s">
        <v>199</v>
      </c>
      <c r="D25" s="50" t="s">
        <v>200</v>
      </c>
      <c r="E25" s="18">
        <v>70</v>
      </c>
      <c r="F25" s="18">
        <v>70</v>
      </c>
      <c r="G25" s="18">
        <v>70</v>
      </c>
      <c r="H25" s="18">
        <v>70</v>
      </c>
      <c r="I25" s="51" t="str">
        <f t="shared" si="0"/>
        <v>Khá</v>
      </c>
      <c r="J25" s="18">
        <v>70</v>
      </c>
      <c r="K25" s="51" t="str">
        <f t="shared" si="1"/>
        <v>Khá</v>
      </c>
    </row>
    <row r="26" spans="1:11" s="49" customFormat="1" ht="15.75" x14ac:dyDescent="0.25">
      <c r="A26" s="21">
        <v>14</v>
      </c>
      <c r="B26" s="17" t="s">
        <v>201</v>
      </c>
      <c r="C26" s="16" t="s">
        <v>202</v>
      </c>
      <c r="D26" s="50" t="s">
        <v>203</v>
      </c>
      <c r="E26" s="18">
        <v>0</v>
      </c>
      <c r="F26" s="18">
        <v>0</v>
      </c>
      <c r="G26" s="18">
        <v>0</v>
      </c>
      <c r="H26" s="18">
        <v>0</v>
      </c>
      <c r="I26" s="51" t="str">
        <f t="shared" si="0"/>
        <v>Kém</v>
      </c>
      <c r="J26" s="18">
        <v>0</v>
      </c>
      <c r="K26" s="51" t="str">
        <f t="shared" si="1"/>
        <v>Kém</v>
      </c>
    </row>
    <row r="27" spans="1:11" s="49" customFormat="1" ht="15.75" x14ac:dyDescent="0.25">
      <c r="A27" s="21">
        <v>15</v>
      </c>
      <c r="B27" s="17" t="s">
        <v>204</v>
      </c>
      <c r="C27" s="16" t="s">
        <v>205</v>
      </c>
      <c r="D27" s="50" t="s">
        <v>206</v>
      </c>
      <c r="E27" s="18">
        <v>85</v>
      </c>
      <c r="F27" s="18">
        <v>90</v>
      </c>
      <c r="G27" s="18">
        <v>90</v>
      </c>
      <c r="H27" s="18">
        <v>90</v>
      </c>
      <c r="I27" s="51" t="str">
        <f t="shared" si="0"/>
        <v>Xuất sắc</v>
      </c>
      <c r="J27" s="18">
        <v>90</v>
      </c>
      <c r="K27" s="51" t="str">
        <f t="shared" si="1"/>
        <v>Xuất sắc</v>
      </c>
    </row>
    <row r="28" spans="1:11" s="49" customFormat="1" ht="15.75" x14ac:dyDescent="0.25">
      <c r="A28" s="21">
        <v>16</v>
      </c>
      <c r="B28" s="17" t="s">
        <v>207</v>
      </c>
      <c r="C28" s="16" t="s">
        <v>208</v>
      </c>
      <c r="D28" s="50" t="s">
        <v>155</v>
      </c>
      <c r="E28" s="18">
        <v>90</v>
      </c>
      <c r="F28" s="18">
        <v>90</v>
      </c>
      <c r="G28" s="18">
        <v>90</v>
      </c>
      <c r="H28" s="18">
        <v>90</v>
      </c>
      <c r="I28" s="51" t="str">
        <f t="shared" si="0"/>
        <v>Xuất sắc</v>
      </c>
      <c r="J28" s="18">
        <v>90</v>
      </c>
      <c r="K28" s="51" t="str">
        <f t="shared" si="1"/>
        <v>Xuất sắc</v>
      </c>
    </row>
    <row r="29" spans="1:11" s="49" customFormat="1" ht="15.75" x14ac:dyDescent="0.25">
      <c r="A29" s="21">
        <v>17</v>
      </c>
      <c r="B29" s="17" t="s">
        <v>209</v>
      </c>
      <c r="C29" s="16" t="s">
        <v>210</v>
      </c>
      <c r="D29" s="50" t="s">
        <v>211</v>
      </c>
      <c r="E29" s="18">
        <v>0</v>
      </c>
      <c r="F29" s="18">
        <v>0</v>
      </c>
      <c r="G29" s="18">
        <v>0</v>
      </c>
      <c r="H29" s="18">
        <v>0</v>
      </c>
      <c r="I29" s="51" t="str">
        <f t="shared" si="0"/>
        <v>Kém</v>
      </c>
      <c r="J29" s="18">
        <v>0</v>
      </c>
      <c r="K29" s="51" t="str">
        <f t="shared" si="1"/>
        <v>Kém</v>
      </c>
    </row>
    <row r="30" spans="1:11" s="49" customFormat="1" ht="15.75" x14ac:dyDescent="0.25">
      <c r="A30" s="21">
        <v>18</v>
      </c>
      <c r="B30" s="17" t="s">
        <v>212</v>
      </c>
      <c r="C30" s="16" t="s">
        <v>213</v>
      </c>
      <c r="D30" s="50" t="s">
        <v>214</v>
      </c>
      <c r="E30" s="18">
        <v>87</v>
      </c>
      <c r="F30" s="18">
        <v>87</v>
      </c>
      <c r="G30" s="18">
        <v>87</v>
      </c>
      <c r="H30" s="18">
        <v>0</v>
      </c>
      <c r="I30" s="51" t="str">
        <f t="shared" si="0"/>
        <v>Kém</v>
      </c>
      <c r="J30" s="18">
        <v>87</v>
      </c>
      <c r="K30" s="51" t="str">
        <f t="shared" si="1"/>
        <v>Tốt</v>
      </c>
    </row>
    <row r="31" spans="1:11" s="49" customFormat="1" ht="15.75" x14ac:dyDescent="0.25">
      <c r="A31" s="21">
        <v>19</v>
      </c>
      <c r="B31" s="17" t="s">
        <v>215</v>
      </c>
      <c r="C31" s="16" t="s">
        <v>216</v>
      </c>
      <c r="D31" s="50" t="s">
        <v>217</v>
      </c>
      <c r="E31" s="18">
        <v>85</v>
      </c>
      <c r="F31" s="18">
        <v>85</v>
      </c>
      <c r="G31" s="18">
        <v>85</v>
      </c>
      <c r="H31" s="18">
        <v>85</v>
      </c>
      <c r="I31" s="51" t="str">
        <f t="shared" si="0"/>
        <v>Tốt</v>
      </c>
      <c r="J31" s="18">
        <v>85</v>
      </c>
      <c r="K31" s="51" t="str">
        <f t="shared" si="1"/>
        <v>Tốt</v>
      </c>
    </row>
    <row r="32" spans="1:11" s="49" customFormat="1" ht="15.75" x14ac:dyDescent="0.25">
      <c r="A32" s="21">
        <v>20</v>
      </c>
      <c r="B32" s="17" t="s">
        <v>218</v>
      </c>
      <c r="C32" s="16" t="s">
        <v>219</v>
      </c>
      <c r="D32" s="50" t="s">
        <v>220</v>
      </c>
      <c r="E32" s="18">
        <v>90</v>
      </c>
      <c r="F32" s="18">
        <v>90</v>
      </c>
      <c r="G32" s="18">
        <v>90</v>
      </c>
      <c r="H32" s="18">
        <v>90</v>
      </c>
      <c r="I32" s="51" t="str">
        <f t="shared" si="0"/>
        <v>Xuất sắc</v>
      </c>
      <c r="J32" s="18">
        <v>90</v>
      </c>
      <c r="K32" s="51" t="str">
        <f t="shared" si="1"/>
        <v>Xuất sắc</v>
      </c>
    </row>
    <row r="33" spans="1:11" s="49" customFormat="1" ht="15.75" x14ac:dyDescent="0.25">
      <c r="A33" s="21">
        <v>21</v>
      </c>
      <c r="B33" s="17" t="s">
        <v>221</v>
      </c>
      <c r="C33" s="16" t="s">
        <v>222</v>
      </c>
      <c r="D33" s="50" t="s">
        <v>223</v>
      </c>
      <c r="E33" s="18">
        <v>80</v>
      </c>
      <c r="F33" s="18">
        <v>90</v>
      </c>
      <c r="G33" s="18">
        <v>90</v>
      </c>
      <c r="H33" s="18">
        <v>90</v>
      </c>
      <c r="I33" s="51" t="str">
        <f t="shared" si="0"/>
        <v>Xuất sắc</v>
      </c>
      <c r="J33" s="18">
        <v>90</v>
      </c>
      <c r="K33" s="51" t="str">
        <f t="shared" si="1"/>
        <v>Xuất sắc</v>
      </c>
    </row>
    <row r="34" spans="1:11" s="49" customFormat="1" ht="15.75" x14ac:dyDescent="0.25">
      <c r="A34" s="21">
        <v>22</v>
      </c>
      <c r="B34" s="17" t="s">
        <v>224</v>
      </c>
      <c r="C34" s="16" t="s">
        <v>225</v>
      </c>
      <c r="D34" s="50" t="s">
        <v>226</v>
      </c>
      <c r="E34" s="18">
        <v>70</v>
      </c>
      <c r="F34" s="18">
        <v>67</v>
      </c>
      <c r="G34" s="18">
        <v>67</v>
      </c>
      <c r="H34" s="18">
        <v>0</v>
      </c>
      <c r="I34" s="51" t="str">
        <f t="shared" si="0"/>
        <v>Kém</v>
      </c>
      <c r="J34" s="18">
        <v>70</v>
      </c>
      <c r="K34" s="51" t="str">
        <f t="shared" si="1"/>
        <v>Khá</v>
      </c>
    </row>
    <row r="35" spans="1:11" s="49" customFormat="1" ht="15.75" x14ac:dyDescent="0.25">
      <c r="A35" s="21">
        <v>23</v>
      </c>
      <c r="B35" s="17" t="s">
        <v>227</v>
      </c>
      <c r="C35" s="16" t="s">
        <v>228</v>
      </c>
      <c r="D35" s="50" t="s">
        <v>229</v>
      </c>
      <c r="E35" s="18">
        <v>0</v>
      </c>
      <c r="F35" s="18">
        <v>0</v>
      </c>
      <c r="G35" s="18">
        <v>0</v>
      </c>
      <c r="H35" s="18">
        <v>0</v>
      </c>
      <c r="I35" s="51" t="str">
        <f t="shared" si="0"/>
        <v>Kém</v>
      </c>
      <c r="J35" s="18">
        <v>0</v>
      </c>
      <c r="K35" s="51" t="str">
        <f t="shared" si="1"/>
        <v>Kém</v>
      </c>
    </row>
    <row r="36" spans="1:11" s="49" customFormat="1" ht="15.75" x14ac:dyDescent="0.25">
      <c r="A36" s="21">
        <v>24</v>
      </c>
      <c r="B36" s="17" t="s">
        <v>230</v>
      </c>
      <c r="C36" s="16" t="s">
        <v>231</v>
      </c>
      <c r="D36" s="50" t="s">
        <v>232</v>
      </c>
      <c r="E36" s="18">
        <v>0</v>
      </c>
      <c r="F36" s="18">
        <v>0</v>
      </c>
      <c r="G36" s="18">
        <v>0</v>
      </c>
      <c r="H36" s="18">
        <v>0</v>
      </c>
      <c r="I36" s="51" t="str">
        <f t="shared" si="0"/>
        <v>Kém</v>
      </c>
      <c r="J36" s="18">
        <v>0</v>
      </c>
      <c r="K36" s="51" t="str">
        <f t="shared" si="1"/>
        <v>Kém</v>
      </c>
    </row>
    <row r="37" spans="1:11" s="49" customFormat="1" ht="15.75" x14ac:dyDescent="0.25">
      <c r="A37" s="21">
        <v>25</v>
      </c>
      <c r="B37" s="17" t="s">
        <v>233</v>
      </c>
      <c r="C37" s="16" t="s">
        <v>234</v>
      </c>
      <c r="D37" s="50" t="s">
        <v>235</v>
      </c>
      <c r="E37" s="18">
        <v>70</v>
      </c>
      <c r="F37" s="18">
        <v>67</v>
      </c>
      <c r="G37" s="18">
        <v>67</v>
      </c>
      <c r="H37" s="18">
        <v>67</v>
      </c>
      <c r="I37" s="51" t="str">
        <f t="shared" si="0"/>
        <v>Khá</v>
      </c>
      <c r="J37" s="18">
        <v>67</v>
      </c>
      <c r="K37" s="51" t="str">
        <f t="shared" si="1"/>
        <v>Khá</v>
      </c>
    </row>
    <row r="39" spans="1:11" ht="16.5" x14ac:dyDescent="0.25">
      <c r="A39" s="31" t="s">
        <v>237</v>
      </c>
      <c r="B39" s="31"/>
      <c r="C39" s="31"/>
    </row>
  </sheetData>
  <mergeCells count="19">
    <mergeCell ref="A39:C3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F719-030E-41A0-B82B-4AD3A0F9AD15}">
  <dimension ref="A1:K69"/>
  <sheetViews>
    <sheetView topLeftCell="A6" workbookViewId="0">
      <selection activeCell="K75" sqref="K75"/>
    </sheetView>
  </sheetViews>
  <sheetFormatPr defaultRowHeight="15" x14ac:dyDescent="0.25"/>
  <cols>
    <col min="1" max="1" width="6.125" style="5" customWidth="1"/>
    <col min="2" max="2" width="9" style="5"/>
    <col min="3" max="3" width="21.25" style="1" bestFit="1" customWidth="1"/>
    <col min="4" max="4" width="11.375" style="5" customWidth="1"/>
    <col min="5" max="5" width="6.875" style="5" bestFit="1" customWidth="1"/>
    <col min="6" max="6" width="5.375" style="5" bestFit="1" customWidth="1"/>
    <col min="7" max="7" width="6.5" style="5" customWidth="1"/>
    <col min="8" max="8" width="5.375" style="5" bestFit="1" customWidth="1"/>
    <col min="9" max="9" width="9" style="1"/>
    <col min="10" max="10" width="5.375" style="5" bestFit="1" customWidth="1"/>
    <col min="11" max="16384" width="9" style="1"/>
  </cols>
  <sheetData>
    <row r="1" spans="1:11" ht="16.5" x14ac:dyDescent="0.25">
      <c r="A1" s="28" t="s">
        <v>0</v>
      </c>
      <c r="B1" s="28"/>
      <c r="C1" s="28"/>
      <c r="D1" s="28"/>
      <c r="G1" s="29" t="s">
        <v>2</v>
      </c>
      <c r="H1" s="29"/>
      <c r="I1" s="29"/>
      <c r="J1" s="29"/>
      <c r="K1" s="29"/>
    </row>
    <row r="2" spans="1:11" ht="16.5" x14ac:dyDescent="0.25">
      <c r="A2" s="30" t="s">
        <v>1</v>
      </c>
      <c r="B2" s="30"/>
      <c r="C2" s="30"/>
      <c r="D2" s="30"/>
      <c r="G2" s="29" t="s">
        <v>3</v>
      </c>
      <c r="H2" s="29"/>
      <c r="I2" s="29"/>
      <c r="J2" s="29"/>
      <c r="K2" s="29"/>
    </row>
    <row r="5" spans="1:11" ht="19.5" x14ac:dyDescent="0.25">
      <c r="A5" s="27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19.5" x14ac:dyDescent="0.25">
      <c r="A6" s="27" t="s">
        <v>161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27" t="s">
        <v>17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10" spans="1:11" s="49" customFormat="1" ht="15.75" customHeight="1" x14ac:dyDescent="0.25">
      <c r="A10" s="33" t="s">
        <v>5</v>
      </c>
      <c r="B10" s="33" t="s">
        <v>6</v>
      </c>
      <c r="C10" s="33" t="s">
        <v>7</v>
      </c>
      <c r="D10" s="33" t="s">
        <v>8</v>
      </c>
      <c r="E10" s="34" t="s">
        <v>248</v>
      </c>
      <c r="F10" s="34" t="s">
        <v>249</v>
      </c>
      <c r="G10" s="34" t="s">
        <v>250</v>
      </c>
      <c r="H10" s="33" t="s">
        <v>10</v>
      </c>
      <c r="I10" s="33"/>
      <c r="J10" s="33" t="s">
        <v>10</v>
      </c>
      <c r="K10" s="33"/>
    </row>
    <row r="11" spans="1:11" s="49" customFormat="1" ht="36.75" customHeight="1" x14ac:dyDescent="0.25">
      <c r="A11" s="33"/>
      <c r="B11" s="33"/>
      <c r="C11" s="33"/>
      <c r="D11" s="33"/>
      <c r="E11" s="35"/>
      <c r="F11" s="35"/>
      <c r="G11" s="35"/>
      <c r="H11" s="33" t="s">
        <v>11</v>
      </c>
      <c r="I11" s="33"/>
      <c r="J11" s="33" t="s">
        <v>26</v>
      </c>
      <c r="K11" s="33"/>
    </row>
    <row r="12" spans="1:11" s="49" customFormat="1" ht="15.75" x14ac:dyDescent="0.25">
      <c r="A12" s="33"/>
      <c r="B12" s="33"/>
      <c r="C12" s="33"/>
      <c r="D12" s="33"/>
      <c r="E12" s="36"/>
      <c r="F12" s="36"/>
      <c r="G12" s="36"/>
      <c r="H12" s="6" t="s">
        <v>9</v>
      </c>
      <c r="I12" s="6" t="s">
        <v>12</v>
      </c>
      <c r="J12" s="6" t="s">
        <v>9</v>
      </c>
      <c r="K12" s="6" t="s">
        <v>12</v>
      </c>
    </row>
    <row r="13" spans="1:11" s="49" customFormat="1" ht="15.75" x14ac:dyDescent="0.25">
      <c r="A13" s="21">
        <v>1</v>
      </c>
      <c r="B13" s="17" t="s">
        <v>31</v>
      </c>
      <c r="C13" s="16" t="s">
        <v>33</v>
      </c>
      <c r="D13" s="50" t="s">
        <v>252</v>
      </c>
      <c r="E13" s="18">
        <v>75</v>
      </c>
      <c r="F13" s="18">
        <v>90</v>
      </c>
      <c r="G13" s="18">
        <v>90</v>
      </c>
      <c r="H13" s="18">
        <v>90</v>
      </c>
      <c r="I13" s="51" t="str">
        <f t="shared" ref="I13:I67" si="0">IF(H13&gt;=90,"Xuất sắc",IF(H13&gt;=80,"Tốt", IF(H13&gt;=65,"Khá",IF(H13&gt;=50,"Trung bình", IF(H13&gt;=35, "Yếu", "Kém")))))</f>
        <v>Xuất sắc</v>
      </c>
      <c r="J13" s="18">
        <v>90</v>
      </c>
      <c r="K13" s="51" t="str">
        <f t="shared" ref="K13:K67" si="1">IF(J13&gt;=90,"Xuất sắc",IF(J13&gt;=80,"Tốt", IF(J13&gt;=65,"Khá",IF(J13&gt;=50,"Trung bình", IF(J13&gt;=35, "Yếu", "Kém")))))</f>
        <v>Xuất sắc</v>
      </c>
    </row>
    <row r="14" spans="1:11" s="49" customFormat="1" ht="15.75" x14ac:dyDescent="0.25">
      <c r="A14" s="21">
        <v>2</v>
      </c>
      <c r="B14" s="17" t="s">
        <v>32</v>
      </c>
      <c r="C14" s="16" t="s">
        <v>34</v>
      </c>
      <c r="D14" s="50" t="s">
        <v>253</v>
      </c>
      <c r="E14" s="18">
        <v>70</v>
      </c>
      <c r="F14" s="18">
        <v>80</v>
      </c>
      <c r="G14" s="18">
        <v>80</v>
      </c>
      <c r="H14" s="18">
        <v>80</v>
      </c>
      <c r="I14" s="51" t="str">
        <f t="shared" si="0"/>
        <v>Tốt</v>
      </c>
      <c r="J14" s="18">
        <v>80</v>
      </c>
      <c r="K14" s="51" t="str">
        <f t="shared" si="1"/>
        <v>Tốt</v>
      </c>
    </row>
    <row r="15" spans="1:11" s="49" customFormat="1" ht="15.75" x14ac:dyDescent="0.25">
      <c r="A15" s="21">
        <v>3</v>
      </c>
      <c r="B15" s="17" t="s">
        <v>35</v>
      </c>
      <c r="C15" s="16" t="s">
        <v>27</v>
      </c>
      <c r="D15" s="50" t="s">
        <v>254</v>
      </c>
      <c r="E15" s="18">
        <v>80</v>
      </c>
      <c r="F15" s="18">
        <v>80</v>
      </c>
      <c r="G15" s="18">
        <v>80</v>
      </c>
      <c r="H15" s="18">
        <v>80</v>
      </c>
      <c r="I15" s="51" t="str">
        <f t="shared" si="0"/>
        <v>Tốt</v>
      </c>
      <c r="J15" s="18">
        <v>80</v>
      </c>
      <c r="K15" s="51" t="str">
        <f t="shared" si="1"/>
        <v>Tốt</v>
      </c>
    </row>
    <row r="16" spans="1:11" s="49" customFormat="1" ht="15.75" x14ac:dyDescent="0.25">
      <c r="A16" s="21">
        <v>4</v>
      </c>
      <c r="B16" s="17" t="s">
        <v>36</v>
      </c>
      <c r="C16" s="16" t="s">
        <v>37</v>
      </c>
      <c r="D16" s="50" t="s">
        <v>255</v>
      </c>
      <c r="E16" s="18">
        <v>80</v>
      </c>
      <c r="F16" s="18">
        <v>80</v>
      </c>
      <c r="G16" s="18">
        <v>80</v>
      </c>
      <c r="H16" s="18">
        <v>80</v>
      </c>
      <c r="I16" s="51" t="str">
        <f t="shared" si="0"/>
        <v>Tốt</v>
      </c>
      <c r="J16" s="18">
        <v>80</v>
      </c>
      <c r="K16" s="51" t="str">
        <f t="shared" si="1"/>
        <v>Tốt</v>
      </c>
    </row>
    <row r="17" spans="1:11" s="49" customFormat="1" ht="15.75" x14ac:dyDescent="0.25">
      <c r="A17" s="21">
        <v>5</v>
      </c>
      <c r="B17" s="17" t="s">
        <v>38</v>
      </c>
      <c r="C17" s="16" t="s">
        <v>39</v>
      </c>
      <c r="D17" s="50" t="s">
        <v>256</v>
      </c>
      <c r="E17" s="18">
        <v>80</v>
      </c>
      <c r="F17" s="18">
        <v>80</v>
      </c>
      <c r="G17" s="18">
        <v>80</v>
      </c>
      <c r="H17" s="18">
        <v>80</v>
      </c>
      <c r="I17" s="51" t="str">
        <f t="shared" si="0"/>
        <v>Tốt</v>
      </c>
      <c r="J17" s="18">
        <v>80</v>
      </c>
      <c r="K17" s="51" t="str">
        <f t="shared" si="1"/>
        <v>Tốt</v>
      </c>
    </row>
    <row r="18" spans="1:11" s="49" customFormat="1" ht="15.75" x14ac:dyDescent="0.25">
      <c r="A18" s="21">
        <v>6</v>
      </c>
      <c r="B18" s="17" t="s">
        <v>40</v>
      </c>
      <c r="C18" s="16" t="s">
        <v>41</v>
      </c>
      <c r="D18" s="50" t="s">
        <v>200</v>
      </c>
      <c r="E18" s="18">
        <v>90</v>
      </c>
      <c r="F18" s="18">
        <v>90</v>
      </c>
      <c r="G18" s="18">
        <v>90</v>
      </c>
      <c r="H18" s="18">
        <v>90</v>
      </c>
      <c r="I18" s="51" t="str">
        <f t="shared" si="0"/>
        <v>Xuất sắc</v>
      </c>
      <c r="J18" s="18">
        <v>90</v>
      </c>
      <c r="K18" s="51" t="str">
        <f t="shared" si="1"/>
        <v>Xuất sắc</v>
      </c>
    </row>
    <row r="19" spans="1:11" s="49" customFormat="1" ht="15.75" x14ac:dyDescent="0.25">
      <c r="A19" s="21">
        <v>7</v>
      </c>
      <c r="B19" s="17" t="s">
        <v>42</v>
      </c>
      <c r="C19" s="16" t="s">
        <v>43</v>
      </c>
      <c r="D19" s="50" t="s">
        <v>257</v>
      </c>
      <c r="E19" s="18">
        <v>90</v>
      </c>
      <c r="F19" s="18">
        <v>90</v>
      </c>
      <c r="G19" s="18">
        <v>90</v>
      </c>
      <c r="H19" s="18">
        <v>90</v>
      </c>
      <c r="I19" s="51" t="str">
        <f t="shared" si="0"/>
        <v>Xuất sắc</v>
      </c>
      <c r="J19" s="18">
        <v>90</v>
      </c>
      <c r="K19" s="51" t="str">
        <f t="shared" si="1"/>
        <v>Xuất sắc</v>
      </c>
    </row>
    <row r="20" spans="1:11" s="49" customFormat="1" ht="15.75" x14ac:dyDescent="0.25">
      <c r="A20" s="21">
        <v>8</v>
      </c>
      <c r="B20" s="17" t="s">
        <v>44</v>
      </c>
      <c r="C20" s="16" t="s">
        <v>45</v>
      </c>
      <c r="D20" s="50" t="s">
        <v>258</v>
      </c>
      <c r="E20" s="18">
        <v>90</v>
      </c>
      <c r="F20" s="18">
        <v>90</v>
      </c>
      <c r="G20" s="18">
        <v>90</v>
      </c>
      <c r="H20" s="18">
        <v>90</v>
      </c>
      <c r="I20" s="51" t="str">
        <f t="shared" si="0"/>
        <v>Xuất sắc</v>
      </c>
      <c r="J20" s="18">
        <v>90</v>
      </c>
      <c r="K20" s="51" t="str">
        <f t="shared" si="1"/>
        <v>Xuất sắc</v>
      </c>
    </row>
    <row r="21" spans="1:11" s="49" customFormat="1" ht="15.75" x14ac:dyDescent="0.25">
      <c r="A21" s="21">
        <v>9</v>
      </c>
      <c r="B21" s="17" t="s">
        <v>46</v>
      </c>
      <c r="C21" s="16" t="s">
        <v>47</v>
      </c>
      <c r="D21" s="50" t="s">
        <v>259</v>
      </c>
      <c r="E21" s="18">
        <v>0</v>
      </c>
      <c r="F21" s="18">
        <v>0</v>
      </c>
      <c r="G21" s="18">
        <v>0</v>
      </c>
      <c r="H21" s="18">
        <v>0</v>
      </c>
      <c r="I21" s="51" t="str">
        <f t="shared" si="0"/>
        <v>Kém</v>
      </c>
      <c r="J21" s="18">
        <v>0</v>
      </c>
      <c r="K21" s="51" t="str">
        <f t="shared" si="1"/>
        <v>Kém</v>
      </c>
    </row>
    <row r="22" spans="1:11" s="49" customFormat="1" ht="15.75" x14ac:dyDescent="0.25">
      <c r="A22" s="21">
        <v>10</v>
      </c>
      <c r="B22" s="17" t="s">
        <v>48</v>
      </c>
      <c r="C22" s="16" t="s">
        <v>49</v>
      </c>
      <c r="D22" s="50" t="s">
        <v>260</v>
      </c>
      <c r="E22" s="18">
        <v>70</v>
      </c>
      <c r="F22" s="18">
        <v>80</v>
      </c>
      <c r="G22" s="18">
        <v>80</v>
      </c>
      <c r="H22" s="18">
        <v>80</v>
      </c>
      <c r="I22" s="51" t="str">
        <f t="shared" si="0"/>
        <v>Tốt</v>
      </c>
      <c r="J22" s="18">
        <v>80</v>
      </c>
      <c r="K22" s="51" t="str">
        <f t="shared" si="1"/>
        <v>Tốt</v>
      </c>
    </row>
    <row r="23" spans="1:11" s="49" customFormat="1" ht="15.75" x14ac:dyDescent="0.25">
      <c r="A23" s="21">
        <v>11</v>
      </c>
      <c r="B23" s="17" t="s">
        <v>50</v>
      </c>
      <c r="C23" s="16" t="s">
        <v>51</v>
      </c>
      <c r="D23" s="50" t="s">
        <v>261</v>
      </c>
      <c r="E23" s="18">
        <v>80</v>
      </c>
      <c r="F23" s="18">
        <v>80</v>
      </c>
      <c r="G23" s="18">
        <v>80</v>
      </c>
      <c r="H23" s="18">
        <v>80</v>
      </c>
      <c r="I23" s="51" t="str">
        <f t="shared" si="0"/>
        <v>Tốt</v>
      </c>
      <c r="J23" s="18">
        <v>80</v>
      </c>
      <c r="K23" s="51" t="str">
        <f t="shared" si="1"/>
        <v>Tốt</v>
      </c>
    </row>
    <row r="24" spans="1:11" s="49" customFormat="1" ht="15.75" x14ac:dyDescent="0.25">
      <c r="A24" s="21">
        <v>12</v>
      </c>
      <c r="B24" s="17" t="s">
        <v>52</v>
      </c>
      <c r="C24" s="16" t="s">
        <v>28</v>
      </c>
      <c r="D24" s="50" t="s">
        <v>262</v>
      </c>
      <c r="E24" s="18">
        <v>90</v>
      </c>
      <c r="F24" s="18">
        <v>90</v>
      </c>
      <c r="G24" s="18">
        <v>90</v>
      </c>
      <c r="H24" s="18">
        <v>90</v>
      </c>
      <c r="I24" s="51" t="str">
        <f t="shared" si="0"/>
        <v>Xuất sắc</v>
      </c>
      <c r="J24" s="18">
        <v>90</v>
      </c>
      <c r="K24" s="51" t="str">
        <f t="shared" si="1"/>
        <v>Xuất sắc</v>
      </c>
    </row>
    <row r="25" spans="1:11" s="49" customFormat="1" ht="15.75" x14ac:dyDescent="0.25">
      <c r="A25" s="21">
        <v>13</v>
      </c>
      <c r="B25" s="17" t="s">
        <v>53</v>
      </c>
      <c r="C25" s="16" t="s">
        <v>54</v>
      </c>
      <c r="D25" s="50" t="s">
        <v>263</v>
      </c>
      <c r="E25" s="18">
        <v>80</v>
      </c>
      <c r="F25" s="18">
        <v>80</v>
      </c>
      <c r="G25" s="18">
        <v>80</v>
      </c>
      <c r="H25" s="18">
        <v>80</v>
      </c>
      <c r="I25" s="51" t="str">
        <f t="shared" si="0"/>
        <v>Tốt</v>
      </c>
      <c r="J25" s="18">
        <v>80</v>
      </c>
      <c r="K25" s="51" t="str">
        <f t="shared" si="1"/>
        <v>Tốt</v>
      </c>
    </row>
    <row r="26" spans="1:11" s="49" customFormat="1" ht="15.75" x14ac:dyDescent="0.25">
      <c r="A26" s="21">
        <v>14</v>
      </c>
      <c r="B26" s="17" t="s">
        <v>55</v>
      </c>
      <c r="C26" s="16" t="s">
        <v>56</v>
      </c>
      <c r="D26" s="50" t="s">
        <v>264</v>
      </c>
      <c r="E26" s="18">
        <v>61</v>
      </c>
      <c r="F26" s="18">
        <v>61</v>
      </c>
      <c r="G26" s="18">
        <v>61</v>
      </c>
      <c r="H26" s="18">
        <v>61</v>
      </c>
      <c r="I26" s="51" t="str">
        <f t="shared" si="0"/>
        <v>Trung bình</v>
      </c>
      <c r="J26" s="18">
        <v>61</v>
      </c>
      <c r="K26" s="51" t="str">
        <f t="shared" si="1"/>
        <v>Trung bình</v>
      </c>
    </row>
    <row r="27" spans="1:11" s="49" customFormat="1" ht="15.75" x14ac:dyDescent="0.25">
      <c r="A27" s="21">
        <v>15</v>
      </c>
      <c r="B27" s="17" t="s">
        <v>57</v>
      </c>
      <c r="C27" s="16" t="s">
        <v>58</v>
      </c>
      <c r="D27" s="50" t="s">
        <v>265</v>
      </c>
      <c r="E27" s="18">
        <v>90</v>
      </c>
      <c r="F27" s="18">
        <v>90</v>
      </c>
      <c r="G27" s="18">
        <v>90</v>
      </c>
      <c r="H27" s="18">
        <v>90</v>
      </c>
      <c r="I27" s="51" t="str">
        <f t="shared" si="0"/>
        <v>Xuất sắc</v>
      </c>
      <c r="J27" s="18">
        <v>90</v>
      </c>
      <c r="K27" s="51" t="str">
        <f t="shared" si="1"/>
        <v>Xuất sắc</v>
      </c>
    </row>
    <row r="28" spans="1:11" s="49" customFormat="1" ht="15.75" x14ac:dyDescent="0.25">
      <c r="A28" s="21">
        <v>16</v>
      </c>
      <c r="B28" s="17" t="s">
        <v>59</v>
      </c>
      <c r="C28" s="16" t="s">
        <v>60</v>
      </c>
      <c r="D28" s="50" t="s">
        <v>229</v>
      </c>
      <c r="E28" s="18">
        <v>70</v>
      </c>
      <c r="F28" s="18">
        <v>80</v>
      </c>
      <c r="G28" s="18">
        <v>80</v>
      </c>
      <c r="H28" s="18">
        <v>80</v>
      </c>
      <c r="I28" s="51" t="str">
        <f t="shared" si="0"/>
        <v>Tốt</v>
      </c>
      <c r="J28" s="18">
        <v>80</v>
      </c>
      <c r="K28" s="51" t="str">
        <f t="shared" si="1"/>
        <v>Tốt</v>
      </c>
    </row>
    <row r="29" spans="1:11" s="49" customFormat="1" ht="15.75" x14ac:dyDescent="0.25">
      <c r="A29" s="21">
        <v>17</v>
      </c>
      <c r="B29" s="17" t="s">
        <v>61</v>
      </c>
      <c r="C29" s="16" t="s">
        <v>62</v>
      </c>
      <c r="D29" s="50" t="s">
        <v>266</v>
      </c>
      <c r="E29" s="18">
        <v>80</v>
      </c>
      <c r="F29" s="18">
        <v>80</v>
      </c>
      <c r="G29" s="18">
        <v>80</v>
      </c>
      <c r="H29" s="18">
        <v>80</v>
      </c>
      <c r="I29" s="51" t="str">
        <f t="shared" si="0"/>
        <v>Tốt</v>
      </c>
      <c r="J29" s="18">
        <v>80</v>
      </c>
      <c r="K29" s="51" t="str">
        <f t="shared" si="1"/>
        <v>Tốt</v>
      </c>
    </row>
    <row r="30" spans="1:11" s="49" customFormat="1" ht="15.75" x14ac:dyDescent="0.25">
      <c r="A30" s="21">
        <v>18</v>
      </c>
      <c r="B30" s="17" t="s">
        <v>63</v>
      </c>
      <c r="C30" s="16" t="s">
        <v>64</v>
      </c>
      <c r="D30" s="50" t="s">
        <v>267</v>
      </c>
      <c r="E30" s="18">
        <v>70</v>
      </c>
      <c r="F30" s="18">
        <v>70</v>
      </c>
      <c r="G30" s="18">
        <v>70</v>
      </c>
      <c r="H30" s="18">
        <v>70</v>
      </c>
      <c r="I30" s="51" t="str">
        <f t="shared" si="0"/>
        <v>Khá</v>
      </c>
      <c r="J30" s="18">
        <v>70</v>
      </c>
      <c r="K30" s="51" t="str">
        <f t="shared" si="1"/>
        <v>Khá</v>
      </c>
    </row>
    <row r="31" spans="1:11" s="49" customFormat="1" ht="15.75" x14ac:dyDescent="0.25">
      <c r="A31" s="21">
        <v>19</v>
      </c>
      <c r="B31" s="17" t="s">
        <v>65</v>
      </c>
      <c r="C31" s="16" t="s">
        <v>66</v>
      </c>
      <c r="D31" s="50" t="s">
        <v>268</v>
      </c>
      <c r="E31" s="18">
        <v>80</v>
      </c>
      <c r="F31" s="18">
        <v>80</v>
      </c>
      <c r="G31" s="18">
        <v>80</v>
      </c>
      <c r="H31" s="18">
        <v>80</v>
      </c>
      <c r="I31" s="51" t="str">
        <f t="shared" si="0"/>
        <v>Tốt</v>
      </c>
      <c r="J31" s="18">
        <v>80</v>
      </c>
      <c r="K31" s="51" t="str">
        <f t="shared" si="1"/>
        <v>Tốt</v>
      </c>
    </row>
    <row r="32" spans="1:11" s="49" customFormat="1" ht="15.75" x14ac:dyDescent="0.25">
      <c r="A32" s="21">
        <v>20</v>
      </c>
      <c r="B32" s="17" t="s">
        <v>67</v>
      </c>
      <c r="C32" s="16" t="s">
        <v>68</v>
      </c>
      <c r="D32" s="50" t="s">
        <v>269</v>
      </c>
      <c r="E32" s="18">
        <v>90</v>
      </c>
      <c r="F32" s="18">
        <v>90</v>
      </c>
      <c r="G32" s="18">
        <v>90</v>
      </c>
      <c r="H32" s="18">
        <v>90</v>
      </c>
      <c r="I32" s="51" t="str">
        <f t="shared" si="0"/>
        <v>Xuất sắc</v>
      </c>
      <c r="J32" s="18">
        <v>90</v>
      </c>
      <c r="K32" s="51" t="str">
        <f t="shared" si="1"/>
        <v>Xuất sắc</v>
      </c>
    </row>
    <row r="33" spans="1:11" s="49" customFormat="1" ht="15.75" x14ac:dyDescent="0.25">
      <c r="A33" s="21">
        <v>21</v>
      </c>
      <c r="B33" s="17" t="s">
        <v>69</v>
      </c>
      <c r="C33" s="16" t="s">
        <v>70</v>
      </c>
      <c r="D33" s="50" t="s">
        <v>270</v>
      </c>
      <c r="E33" s="18">
        <v>80</v>
      </c>
      <c r="F33" s="18">
        <v>90</v>
      </c>
      <c r="G33" s="18">
        <v>90</v>
      </c>
      <c r="H33" s="18">
        <v>90</v>
      </c>
      <c r="I33" s="51" t="str">
        <f t="shared" si="0"/>
        <v>Xuất sắc</v>
      </c>
      <c r="J33" s="18">
        <v>90</v>
      </c>
      <c r="K33" s="51" t="str">
        <f t="shared" si="1"/>
        <v>Xuất sắc</v>
      </c>
    </row>
    <row r="34" spans="1:11" s="49" customFormat="1" ht="15.75" x14ac:dyDescent="0.25">
      <c r="A34" s="21">
        <v>22</v>
      </c>
      <c r="B34" s="17" t="s">
        <v>71</v>
      </c>
      <c r="C34" s="16" t="s">
        <v>72</v>
      </c>
      <c r="D34" s="50" t="s">
        <v>271</v>
      </c>
      <c r="E34" s="18">
        <v>80</v>
      </c>
      <c r="F34" s="18">
        <v>90</v>
      </c>
      <c r="G34" s="18">
        <v>90</v>
      </c>
      <c r="H34" s="18">
        <v>90</v>
      </c>
      <c r="I34" s="51" t="str">
        <f t="shared" si="0"/>
        <v>Xuất sắc</v>
      </c>
      <c r="J34" s="18">
        <v>90</v>
      </c>
      <c r="K34" s="51" t="str">
        <f t="shared" si="1"/>
        <v>Xuất sắc</v>
      </c>
    </row>
    <row r="35" spans="1:11" s="49" customFormat="1" ht="15.75" x14ac:dyDescent="0.25">
      <c r="A35" s="21">
        <v>23</v>
      </c>
      <c r="B35" s="17" t="s">
        <v>73</v>
      </c>
      <c r="C35" s="16" t="s">
        <v>74</v>
      </c>
      <c r="D35" s="50" t="s">
        <v>272</v>
      </c>
      <c r="E35" s="18">
        <v>80</v>
      </c>
      <c r="F35" s="18">
        <v>80</v>
      </c>
      <c r="G35" s="18">
        <v>80</v>
      </c>
      <c r="H35" s="18">
        <v>80</v>
      </c>
      <c r="I35" s="51" t="str">
        <f t="shared" si="0"/>
        <v>Tốt</v>
      </c>
      <c r="J35" s="18">
        <v>80</v>
      </c>
      <c r="K35" s="51" t="str">
        <f t="shared" si="1"/>
        <v>Tốt</v>
      </c>
    </row>
    <row r="36" spans="1:11" s="49" customFormat="1" ht="15.75" x14ac:dyDescent="0.25">
      <c r="A36" s="21">
        <v>24</v>
      </c>
      <c r="B36" s="17" t="s">
        <v>75</v>
      </c>
      <c r="C36" s="16" t="s">
        <v>76</v>
      </c>
      <c r="D36" s="50" t="s">
        <v>261</v>
      </c>
      <c r="E36" s="18">
        <v>90</v>
      </c>
      <c r="F36" s="18">
        <v>90</v>
      </c>
      <c r="G36" s="18">
        <v>90</v>
      </c>
      <c r="H36" s="18">
        <v>90</v>
      </c>
      <c r="I36" s="51" t="str">
        <f t="shared" si="0"/>
        <v>Xuất sắc</v>
      </c>
      <c r="J36" s="18">
        <v>90</v>
      </c>
      <c r="K36" s="51" t="str">
        <f t="shared" si="1"/>
        <v>Xuất sắc</v>
      </c>
    </row>
    <row r="37" spans="1:11" s="49" customFormat="1" ht="15.75" x14ac:dyDescent="0.25">
      <c r="A37" s="21">
        <v>25</v>
      </c>
      <c r="B37" s="17" t="s">
        <v>77</v>
      </c>
      <c r="C37" s="16" t="s">
        <v>78</v>
      </c>
      <c r="D37" s="50" t="s">
        <v>273</v>
      </c>
      <c r="E37" s="18">
        <v>80</v>
      </c>
      <c r="F37" s="18">
        <v>80</v>
      </c>
      <c r="G37" s="18">
        <v>80</v>
      </c>
      <c r="H37" s="18">
        <v>80</v>
      </c>
      <c r="I37" s="51" t="str">
        <f t="shared" si="0"/>
        <v>Tốt</v>
      </c>
      <c r="J37" s="18">
        <v>80</v>
      </c>
      <c r="K37" s="51" t="str">
        <f t="shared" si="1"/>
        <v>Tốt</v>
      </c>
    </row>
    <row r="38" spans="1:11" s="49" customFormat="1" ht="15.75" x14ac:dyDescent="0.25">
      <c r="A38" s="21">
        <v>26</v>
      </c>
      <c r="B38" s="17" t="s">
        <v>79</v>
      </c>
      <c r="C38" s="16" t="s">
        <v>80</v>
      </c>
      <c r="D38" s="52" t="s">
        <v>274</v>
      </c>
      <c r="E38" s="21">
        <v>80</v>
      </c>
      <c r="F38" s="21">
        <v>75</v>
      </c>
      <c r="G38" s="21">
        <v>75</v>
      </c>
      <c r="H38" s="21">
        <v>75</v>
      </c>
      <c r="I38" s="51" t="str">
        <f t="shared" si="0"/>
        <v>Khá</v>
      </c>
      <c r="J38" s="21">
        <v>75</v>
      </c>
      <c r="K38" s="51" t="str">
        <f t="shared" si="1"/>
        <v>Khá</v>
      </c>
    </row>
    <row r="39" spans="1:11" s="49" customFormat="1" ht="15.75" x14ac:dyDescent="0.25">
      <c r="A39" s="21">
        <v>27</v>
      </c>
      <c r="B39" s="17" t="s">
        <v>81</v>
      </c>
      <c r="C39" s="16" t="s">
        <v>82</v>
      </c>
      <c r="D39" s="52" t="s">
        <v>275</v>
      </c>
      <c r="E39" s="21">
        <v>68</v>
      </c>
      <c r="F39" s="21">
        <v>65</v>
      </c>
      <c r="G39" s="21">
        <v>65</v>
      </c>
      <c r="H39" s="21">
        <v>65</v>
      </c>
      <c r="I39" s="51" t="str">
        <f t="shared" si="0"/>
        <v>Khá</v>
      </c>
      <c r="J39" s="21">
        <v>65</v>
      </c>
      <c r="K39" s="51" t="str">
        <f t="shared" si="1"/>
        <v>Khá</v>
      </c>
    </row>
    <row r="40" spans="1:11" s="49" customFormat="1" ht="15.75" x14ac:dyDescent="0.25">
      <c r="A40" s="21">
        <v>28</v>
      </c>
      <c r="B40" s="17" t="s">
        <v>83</v>
      </c>
      <c r="C40" s="16" t="s">
        <v>84</v>
      </c>
      <c r="D40" s="52" t="s">
        <v>276</v>
      </c>
      <c r="E40" s="21">
        <v>90</v>
      </c>
      <c r="F40" s="21">
        <v>90</v>
      </c>
      <c r="G40" s="21">
        <v>90</v>
      </c>
      <c r="H40" s="21">
        <v>90</v>
      </c>
      <c r="I40" s="51" t="str">
        <f t="shared" si="0"/>
        <v>Xuất sắc</v>
      </c>
      <c r="J40" s="21">
        <v>90</v>
      </c>
      <c r="K40" s="51" t="str">
        <f t="shared" si="1"/>
        <v>Xuất sắc</v>
      </c>
    </row>
    <row r="41" spans="1:11" s="49" customFormat="1" ht="15.75" x14ac:dyDescent="0.25">
      <c r="A41" s="21">
        <v>29</v>
      </c>
      <c r="B41" s="17" t="s">
        <v>85</v>
      </c>
      <c r="C41" s="16" t="s">
        <v>86</v>
      </c>
      <c r="D41" s="52" t="s">
        <v>277</v>
      </c>
      <c r="E41" s="21">
        <v>0</v>
      </c>
      <c r="F41" s="21">
        <v>0</v>
      </c>
      <c r="G41" s="21">
        <v>0</v>
      </c>
      <c r="H41" s="21">
        <v>0</v>
      </c>
      <c r="I41" s="51" t="str">
        <f t="shared" si="0"/>
        <v>Kém</v>
      </c>
      <c r="J41" s="21">
        <v>0</v>
      </c>
      <c r="K41" s="51" t="str">
        <f t="shared" si="1"/>
        <v>Kém</v>
      </c>
    </row>
    <row r="42" spans="1:11" s="49" customFormat="1" ht="15.75" x14ac:dyDescent="0.25">
      <c r="A42" s="21">
        <v>30</v>
      </c>
      <c r="B42" s="17" t="s">
        <v>87</v>
      </c>
      <c r="C42" s="16" t="s">
        <v>88</v>
      </c>
      <c r="D42" s="52" t="s">
        <v>254</v>
      </c>
      <c r="E42" s="21">
        <v>0</v>
      </c>
      <c r="F42" s="21">
        <v>0</v>
      </c>
      <c r="G42" s="21">
        <v>0</v>
      </c>
      <c r="H42" s="21">
        <v>0</v>
      </c>
      <c r="I42" s="51" t="str">
        <f t="shared" si="0"/>
        <v>Kém</v>
      </c>
      <c r="J42" s="21">
        <v>0</v>
      </c>
      <c r="K42" s="51" t="str">
        <f t="shared" si="1"/>
        <v>Kém</v>
      </c>
    </row>
    <row r="43" spans="1:11" s="49" customFormat="1" ht="15.75" x14ac:dyDescent="0.25">
      <c r="A43" s="21">
        <v>31</v>
      </c>
      <c r="B43" s="17" t="s">
        <v>89</v>
      </c>
      <c r="C43" s="16" t="s">
        <v>90</v>
      </c>
      <c r="D43" s="52" t="s">
        <v>278</v>
      </c>
      <c r="E43" s="21">
        <v>75</v>
      </c>
      <c r="F43" s="21">
        <v>75</v>
      </c>
      <c r="G43" s="21">
        <v>75</v>
      </c>
      <c r="H43" s="21">
        <v>75</v>
      </c>
      <c r="I43" s="51" t="str">
        <f t="shared" si="0"/>
        <v>Khá</v>
      </c>
      <c r="J43" s="21">
        <v>75</v>
      </c>
      <c r="K43" s="51" t="str">
        <f t="shared" si="1"/>
        <v>Khá</v>
      </c>
    </row>
    <row r="44" spans="1:11" s="49" customFormat="1" ht="15.75" x14ac:dyDescent="0.25">
      <c r="A44" s="21">
        <v>32</v>
      </c>
      <c r="B44" s="17" t="s">
        <v>91</v>
      </c>
      <c r="C44" s="16" t="s">
        <v>92</v>
      </c>
      <c r="D44" s="52" t="s">
        <v>206</v>
      </c>
      <c r="E44" s="21">
        <v>90</v>
      </c>
      <c r="F44" s="21">
        <v>90</v>
      </c>
      <c r="G44" s="21">
        <v>90</v>
      </c>
      <c r="H44" s="21">
        <v>90</v>
      </c>
      <c r="I44" s="51" t="str">
        <f t="shared" si="0"/>
        <v>Xuất sắc</v>
      </c>
      <c r="J44" s="21">
        <v>90</v>
      </c>
      <c r="K44" s="51" t="str">
        <f t="shared" si="1"/>
        <v>Xuất sắc</v>
      </c>
    </row>
    <row r="45" spans="1:11" s="49" customFormat="1" ht="15.75" x14ac:dyDescent="0.25">
      <c r="A45" s="21">
        <v>33</v>
      </c>
      <c r="B45" s="17" t="s">
        <v>93</v>
      </c>
      <c r="C45" s="16" t="s">
        <v>94</v>
      </c>
      <c r="D45" s="52" t="s">
        <v>139</v>
      </c>
      <c r="E45" s="21">
        <v>70</v>
      </c>
      <c r="F45" s="21">
        <v>80</v>
      </c>
      <c r="G45" s="21">
        <v>80</v>
      </c>
      <c r="H45" s="21">
        <v>80</v>
      </c>
      <c r="I45" s="51" t="str">
        <f t="shared" si="0"/>
        <v>Tốt</v>
      </c>
      <c r="J45" s="21">
        <v>80</v>
      </c>
      <c r="K45" s="51" t="str">
        <f t="shared" si="1"/>
        <v>Tốt</v>
      </c>
    </row>
    <row r="46" spans="1:11" s="49" customFormat="1" ht="15.75" x14ac:dyDescent="0.25">
      <c r="A46" s="21">
        <v>34</v>
      </c>
      <c r="B46" s="17" t="s">
        <v>95</v>
      </c>
      <c r="C46" s="16" t="s">
        <v>96</v>
      </c>
      <c r="D46" s="52" t="s">
        <v>140</v>
      </c>
      <c r="E46" s="21">
        <v>80</v>
      </c>
      <c r="F46" s="21">
        <v>90</v>
      </c>
      <c r="G46" s="21">
        <v>90</v>
      </c>
      <c r="H46" s="21">
        <v>90</v>
      </c>
      <c r="I46" s="51" t="str">
        <f t="shared" si="0"/>
        <v>Xuất sắc</v>
      </c>
      <c r="J46" s="21">
        <v>90</v>
      </c>
      <c r="K46" s="51" t="str">
        <f t="shared" si="1"/>
        <v>Xuất sắc</v>
      </c>
    </row>
    <row r="47" spans="1:11" s="49" customFormat="1" ht="15.75" x14ac:dyDescent="0.25">
      <c r="A47" s="21">
        <v>35</v>
      </c>
      <c r="B47" s="17" t="s">
        <v>97</v>
      </c>
      <c r="C47" s="16" t="s">
        <v>98</v>
      </c>
      <c r="D47" s="52" t="s">
        <v>141</v>
      </c>
      <c r="E47" s="21">
        <v>80</v>
      </c>
      <c r="F47" s="21">
        <v>80</v>
      </c>
      <c r="G47" s="21">
        <v>80</v>
      </c>
      <c r="H47" s="21">
        <v>80</v>
      </c>
      <c r="I47" s="51" t="str">
        <f t="shared" si="0"/>
        <v>Tốt</v>
      </c>
      <c r="J47" s="21">
        <v>80</v>
      </c>
      <c r="K47" s="51" t="str">
        <f t="shared" si="1"/>
        <v>Tốt</v>
      </c>
    </row>
    <row r="48" spans="1:11" s="49" customFormat="1" ht="15.75" x14ac:dyDescent="0.25">
      <c r="A48" s="21">
        <v>36</v>
      </c>
      <c r="B48" s="17" t="s">
        <v>99</v>
      </c>
      <c r="C48" s="16" t="s">
        <v>100</v>
      </c>
      <c r="D48" s="52" t="s">
        <v>142</v>
      </c>
      <c r="E48" s="21">
        <v>70</v>
      </c>
      <c r="F48" s="21">
        <v>70</v>
      </c>
      <c r="G48" s="21">
        <v>70</v>
      </c>
      <c r="H48" s="21">
        <v>70</v>
      </c>
      <c r="I48" s="51" t="str">
        <f t="shared" si="0"/>
        <v>Khá</v>
      </c>
      <c r="J48" s="21">
        <v>70</v>
      </c>
      <c r="K48" s="51" t="str">
        <f t="shared" si="1"/>
        <v>Khá</v>
      </c>
    </row>
    <row r="49" spans="1:11" s="49" customFormat="1" ht="15.75" x14ac:dyDescent="0.25">
      <c r="A49" s="21">
        <v>37</v>
      </c>
      <c r="B49" s="17" t="s">
        <v>101</v>
      </c>
      <c r="C49" s="16" t="s">
        <v>102</v>
      </c>
      <c r="D49" s="52" t="s">
        <v>143</v>
      </c>
      <c r="E49" s="21">
        <v>90</v>
      </c>
      <c r="F49" s="21">
        <v>90</v>
      </c>
      <c r="G49" s="21">
        <v>90</v>
      </c>
      <c r="H49" s="21">
        <v>90</v>
      </c>
      <c r="I49" s="51" t="str">
        <f t="shared" si="0"/>
        <v>Xuất sắc</v>
      </c>
      <c r="J49" s="21">
        <v>90</v>
      </c>
      <c r="K49" s="51" t="str">
        <f t="shared" si="1"/>
        <v>Xuất sắc</v>
      </c>
    </row>
    <row r="50" spans="1:11" s="49" customFormat="1" ht="15.75" x14ac:dyDescent="0.25">
      <c r="A50" s="21">
        <v>38</v>
      </c>
      <c r="B50" s="17" t="s">
        <v>103</v>
      </c>
      <c r="C50" s="16" t="s">
        <v>104</v>
      </c>
      <c r="D50" s="52" t="s">
        <v>144</v>
      </c>
      <c r="E50" s="21">
        <v>80</v>
      </c>
      <c r="F50" s="21">
        <v>90</v>
      </c>
      <c r="G50" s="21">
        <v>90</v>
      </c>
      <c r="H50" s="21">
        <v>90</v>
      </c>
      <c r="I50" s="51" t="str">
        <f t="shared" si="0"/>
        <v>Xuất sắc</v>
      </c>
      <c r="J50" s="21">
        <v>90</v>
      </c>
      <c r="K50" s="51" t="str">
        <f t="shared" si="1"/>
        <v>Xuất sắc</v>
      </c>
    </row>
    <row r="51" spans="1:11" s="49" customFormat="1" ht="15.75" x14ac:dyDescent="0.25">
      <c r="A51" s="21">
        <v>39</v>
      </c>
      <c r="B51" s="17" t="s">
        <v>105</v>
      </c>
      <c r="C51" s="16" t="s">
        <v>106</v>
      </c>
      <c r="D51" s="52" t="s">
        <v>145</v>
      </c>
      <c r="E51" s="21">
        <v>0</v>
      </c>
      <c r="F51" s="21">
        <v>0</v>
      </c>
      <c r="G51" s="21">
        <v>0</v>
      </c>
      <c r="H51" s="21">
        <v>0</v>
      </c>
      <c r="I51" s="51" t="str">
        <f t="shared" si="0"/>
        <v>Kém</v>
      </c>
      <c r="J51" s="21">
        <v>0</v>
      </c>
      <c r="K51" s="51" t="str">
        <f t="shared" si="1"/>
        <v>Kém</v>
      </c>
    </row>
    <row r="52" spans="1:11" s="49" customFormat="1" ht="15.75" x14ac:dyDescent="0.25">
      <c r="A52" s="21">
        <v>40</v>
      </c>
      <c r="B52" s="17" t="s">
        <v>107</v>
      </c>
      <c r="C52" s="16" t="s">
        <v>108</v>
      </c>
      <c r="D52" s="52" t="s">
        <v>146</v>
      </c>
      <c r="E52" s="21">
        <v>80</v>
      </c>
      <c r="F52" s="21">
        <v>80</v>
      </c>
      <c r="G52" s="21">
        <v>80</v>
      </c>
      <c r="H52" s="21">
        <v>80</v>
      </c>
      <c r="I52" s="51" t="str">
        <f t="shared" si="0"/>
        <v>Tốt</v>
      </c>
      <c r="J52" s="21">
        <v>80</v>
      </c>
      <c r="K52" s="51" t="str">
        <f t="shared" si="1"/>
        <v>Tốt</v>
      </c>
    </row>
    <row r="53" spans="1:11" s="49" customFormat="1" ht="15.75" x14ac:dyDescent="0.25">
      <c r="A53" s="21">
        <v>41</v>
      </c>
      <c r="B53" s="17" t="s">
        <v>109</v>
      </c>
      <c r="C53" s="16" t="s">
        <v>110</v>
      </c>
      <c r="D53" s="52" t="s">
        <v>147</v>
      </c>
      <c r="E53" s="21">
        <v>70</v>
      </c>
      <c r="F53" s="21">
        <v>70</v>
      </c>
      <c r="G53" s="21">
        <v>70</v>
      </c>
      <c r="H53" s="21">
        <v>70</v>
      </c>
      <c r="I53" s="51" t="str">
        <f t="shared" si="0"/>
        <v>Khá</v>
      </c>
      <c r="J53" s="21">
        <v>70</v>
      </c>
      <c r="K53" s="51" t="str">
        <f t="shared" si="1"/>
        <v>Khá</v>
      </c>
    </row>
    <row r="54" spans="1:11" s="49" customFormat="1" ht="15.75" x14ac:dyDescent="0.25">
      <c r="A54" s="21">
        <v>42</v>
      </c>
      <c r="B54" s="17" t="s">
        <v>111</v>
      </c>
      <c r="C54" s="16" t="s">
        <v>112</v>
      </c>
      <c r="D54" s="52" t="s">
        <v>145</v>
      </c>
      <c r="E54" s="21">
        <v>70</v>
      </c>
      <c r="F54" s="21">
        <v>70</v>
      </c>
      <c r="G54" s="21">
        <v>70</v>
      </c>
      <c r="H54" s="21">
        <v>70</v>
      </c>
      <c r="I54" s="51" t="str">
        <f t="shared" si="0"/>
        <v>Khá</v>
      </c>
      <c r="J54" s="21">
        <v>70</v>
      </c>
      <c r="K54" s="51" t="str">
        <f t="shared" si="1"/>
        <v>Khá</v>
      </c>
    </row>
    <row r="55" spans="1:11" s="49" customFormat="1" ht="15.75" x14ac:dyDescent="0.25">
      <c r="A55" s="21">
        <v>43</v>
      </c>
      <c r="B55" s="17" t="s">
        <v>113</v>
      </c>
      <c r="C55" s="16" t="s">
        <v>114</v>
      </c>
      <c r="D55" s="52" t="s">
        <v>148</v>
      </c>
      <c r="E55" s="21">
        <v>80</v>
      </c>
      <c r="F55" s="21">
        <v>0</v>
      </c>
      <c r="G55" s="21">
        <v>0</v>
      </c>
      <c r="H55" s="21">
        <v>0</v>
      </c>
      <c r="I55" s="51" t="str">
        <f t="shared" si="0"/>
        <v>Kém</v>
      </c>
      <c r="J55" s="21">
        <v>80</v>
      </c>
      <c r="K55" s="51" t="str">
        <f t="shared" si="1"/>
        <v>Tốt</v>
      </c>
    </row>
    <row r="56" spans="1:11" s="49" customFormat="1" ht="15.75" x14ac:dyDescent="0.25">
      <c r="A56" s="21">
        <v>44</v>
      </c>
      <c r="B56" s="17" t="s">
        <v>115</v>
      </c>
      <c r="C56" s="16" t="s">
        <v>116</v>
      </c>
      <c r="D56" s="52" t="s">
        <v>149</v>
      </c>
      <c r="E56" s="21">
        <v>80</v>
      </c>
      <c r="F56" s="21">
        <v>80</v>
      </c>
      <c r="G56" s="21">
        <v>80</v>
      </c>
      <c r="H56" s="21">
        <v>80</v>
      </c>
      <c r="I56" s="51" t="str">
        <f t="shared" si="0"/>
        <v>Tốt</v>
      </c>
      <c r="J56" s="21">
        <v>80</v>
      </c>
      <c r="K56" s="51" t="str">
        <f t="shared" si="1"/>
        <v>Tốt</v>
      </c>
    </row>
    <row r="57" spans="1:11" s="49" customFormat="1" ht="15.75" x14ac:dyDescent="0.25">
      <c r="A57" s="21">
        <v>45</v>
      </c>
      <c r="B57" s="17" t="s">
        <v>117</v>
      </c>
      <c r="C57" s="16" t="s">
        <v>118</v>
      </c>
      <c r="D57" s="52" t="s">
        <v>150</v>
      </c>
      <c r="E57" s="21">
        <v>80</v>
      </c>
      <c r="F57" s="21">
        <v>90</v>
      </c>
      <c r="G57" s="21">
        <v>90</v>
      </c>
      <c r="H57" s="21">
        <v>90</v>
      </c>
      <c r="I57" s="51" t="str">
        <f t="shared" si="0"/>
        <v>Xuất sắc</v>
      </c>
      <c r="J57" s="21">
        <v>90</v>
      </c>
      <c r="K57" s="51" t="str">
        <f t="shared" si="1"/>
        <v>Xuất sắc</v>
      </c>
    </row>
    <row r="58" spans="1:11" s="49" customFormat="1" ht="15.75" x14ac:dyDescent="0.25">
      <c r="A58" s="21">
        <v>46</v>
      </c>
      <c r="B58" s="17" t="s">
        <v>119</v>
      </c>
      <c r="C58" s="16" t="s">
        <v>120</v>
      </c>
      <c r="D58" s="52" t="s">
        <v>151</v>
      </c>
      <c r="E58" s="21">
        <v>80</v>
      </c>
      <c r="F58" s="21">
        <v>90</v>
      </c>
      <c r="G58" s="21">
        <v>90</v>
      </c>
      <c r="H58" s="21">
        <v>90</v>
      </c>
      <c r="I58" s="51" t="str">
        <f t="shared" si="0"/>
        <v>Xuất sắc</v>
      </c>
      <c r="J58" s="21">
        <v>90</v>
      </c>
      <c r="K58" s="51" t="str">
        <f t="shared" si="1"/>
        <v>Xuất sắc</v>
      </c>
    </row>
    <row r="59" spans="1:11" s="49" customFormat="1" ht="15.75" x14ac:dyDescent="0.25">
      <c r="A59" s="21">
        <v>47</v>
      </c>
      <c r="B59" s="17" t="s">
        <v>121</v>
      </c>
      <c r="C59" s="16" t="s">
        <v>122</v>
      </c>
      <c r="D59" s="52" t="s">
        <v>152</v>
      </c>
      <c r="E59" s="21">
        <v>0</v>
      </c>
      <c r="F59" s="21">
        <v>0</v>
      </c>
      <c r="G59" s="21">
        <v>0</v>
      </c>
      <c r="H59" s="21">
        <v>0</v>
      </c>
      <c r="I59" s="51" t="str">
        <f t="shared" si="0"/>
        <v>Kém</v>
      </c>
      <c r="J59" s="21">
        <v>0</v>
      </c>
      <c r="K59" s="51" t="str">
        <f t="shared" si="1"/>
        <v>Kém</v>
      </c>
    </row>
    <row r="60" spans="1:11" s="49" customFormat="1" ht="15.75" x14ac:dyDescent="0.25">
      <c r="A60" s="21">
        <v>48</v>
      </c>
      <c r="B60" s="17" t="s">
        <v>123</v>
      </c>
      <c r="C60" s="16" t="s">
        <v>124</v>
      </c>
      <c r="D60" s="52" t="s">
        <v>153</v>
      </c>
      <c r="E60" s="21">
        <v>68</v>
      </c>
      <c r="F60" s="21">
        <v>80</v>
      </c>
      <c r="G60" s="21">
        <v>80</v>
      </c>
      <c r="H60" s="21">
        <v>80</v>
      </c>
      <c r="I60" s="51" t="str">
        <f t="shared" si="0"/>
        <v>Tốt</v>
      </c>
      <c r="J60" s="21">
        <v>80</v>
      </c>
      <c r="K60" s="51" t="str">
        <f t="shared" si="1"/>
        <v>Tốt</v>
      </c>
    </row>
    <row r="61" spans="1:11" s="49" customFormat="1" ht="15.75" x14ac:dyDescent="0.25">
      <c r="A61" s="21">
        <v>49</v>
      </c>
      <c r="B61" s="17" t="s">
        <v>125</v>
      </c>
      <c r="C61" s="16" t="s">
        <v>126</v>
      </c>
      <c r="D61" s="52" t="s">
        <v>154</v>
      </c>
      <c r="E61" s="21">
        <v>80</v>
      </c>
      <c r="F61" s="21">
        <v>80</v>
      </c>
      <c r="G61" s="21">
        <v>80</v>
      </c>
      <c r="H61" s="21">
        <v>80</v>
      </c>
      <c r="I61" s="51" t="str">
        <f t="shared" si="0"/>
        <v>Tốt</v>
      </c>
      <c r="J61" s="21">
        <v>80</v>
      </c>
      <c r="K61" s="51" t="str">
        <f t="shared" si="1"/>
        <v>Tốt</v>
      </c>
    </row>
    <row r="62" spans="1:11" s="49" customFormat="1" ht="15.75" x14ac:dyDescent="0.25">
      <c r="A62" s="21">
        <v>50</v>
      </c>
      <c r="B62" s="17" t="s">
        <v>127</v>
      </c>
      <c r="C62" s="16" t="s">
        <v>128</v>
      </c>
      <c r="D62" s="52" t="s">
        <v>155</v>
      </c>
      <c r="E62" s="21">
        <v>70</v>
      </c>
      <c r="F62" s="21">
        <v>70</v>
      </c>
      <c r="G62" s="21">
        <v>70</v>
      </c>
      <c r="H62" s="21">
        <v>70</v>
      </c>
      <c r="I62" s="51" t="str">
        <f t="shared" si="0"/>
        <v>Khá</v>
      </c>
      <c r="J62" s="21">
        <v>70</v>
      </c>
      <c r="K62" s="51" t="str">
        <f t="shared" si="1"/>
        <v>Khá</v>
      </c>
    </row>
    <row r="63" spans="1:11" s="49" customFormat="1" ht="15.75" x14ac:dyDescent="0.25">
      <c r="A63" s="21">
        <v>51</v>
      </c>
      <c r="B63" s="17" t="s">
        <v>129</v>
      </c>
      <c r="C63" s="16" t="s">
        <v>130</v>
      </c>
      <c r="D63" s="52" t="s">
        <v>156</v>
      </c>
      <c r="E63" s="21">
        <v>90</v>
      </c>
      <c r="F63" s="21">
        <v>90</v>
      </c>
      <c r="G63" s="21">
        <v>90</v>
      </c>
      <c r="H63" s="21">
        <v>90</v>
      </c>
      <c r="I63" s="51" t="str">
        <f t="shared" si="0"/>
        <v>Xuất sắc</v>
      </c>
      <c r="J63" s="21">
        <v>90</v>
      </c>
      <c r="K63" s="51" t="str">
        <f t="shared" si="1"/>
        <v>Xuất sắc</v>
      </c>
    </row>
    <row r="64" spans="1:11" s="49" customFormat="1" ht="15.75" x14ac:dyDescent="0.25">
      <c r="A64" s="21">
        <v>52</v>
      </c>
      <c r="B64" s="17" t="s">
        <v>131</v>
      </c>
      <c r="C64" s="16" t="s">
        <v>132</v>
      </c>
      <c r="D64" s="52" t="s">
        <v>157</v>
      </c>
      <c r="E64" s="21">
        <v>80</v>
      </c>
      <c r="F64" s="21">
        <v>80</v>
      </c>
      <c r="G64" s="21">
        <v>80</v>
      </c>
      <c r="H64" s="21">
        <v>80</v>
      </c>
      <c r="I64" s="51" t="str">
        <f t="shared" si="0"/>
        <v>Tốt</v>
      </c>
      <c r="J64" s="21">
        <v>80</v>
      </c>
      <c r="K64" s="51" t="str">
        <f t="shared" si="1"/>
        <v>Tốt</v>
      </c>
    </row>
    <row r="65" spans="1:11" s="49" customFormat="1" ht="15.75" x14ac:dyDescent="0.25">
      <c r="A65" s="21">
        <v>53</v>
      </c>
      <c r="B65" s="17" t="s">
        <v>133</v>
      </c>
      <c r="C65" s="16" t="s">
        <v>134</v>
      </c>
      <c r="D65" s="52" t="s">
        <v>158</v>
      </c>
      <c r="E65" s="21">
        <v>80</v>
      </c>
      <c r="F65" s="21">
        <v>90</v>
      </c>
      <c r="G65" s="21">
        <v>90</v>
      </c>
      <c r="H65" s="21">
        <v>90</v>
      </c>
      <c r="I65" s="51" t="str">
        <f t="shared" si="0"/>
        <v>Xuất sắc</v>
      </c>
      <c r="J65" s="21">
        <v>90</v>
      </c>
      <c r="K65" s="51" t="str">
        <f t="shared" si="1"/>
        <v>Xuất sắc</v>
      </c>
    </row>
    <row r="66" spans="1:11" s="49" customFormat="1" ht="15.75" x14ac:dyDescent="0.25">
      <c r="A66" s="21">
        <v>54</v>
      </c>
      <c r="B66" s="17" t="s">
        <v>135</v>
      </c>
      <c r="C66" s="16" t="s">
        <v>136</v>
      </c>
      <c r="D66" s="52" t="s">
        <v>159</v>
      </c>
      <c r="E66" s="21">
        <v>80</v>
      </c>
      <c r="F66" s="21">
        <v>90</v>
      </c>
      <c r="G66" s="21">
        <v>90</v>
      </c>
      <c r="H66" s="21">
        <v>90</v>
      </c>
      <c r="I66" s="51" t="str">
        <f t="shared" si="0"/>
        <v>Xuất sắc</v>
      </c>
      <c r="J66" s="21">
        <v>90</v>
      </c>
      <c r="K66" s="51" t="str">
        <f t="shared" si="1"/>
        <v>Xuất sắc</v>
      </c>
    </row>
    <row r="67" spans="1:11" s="49" customFormat="1" ht="15.75" x14ac:dyDescent="0.25">
      <c r="A67" s="21">
        <v>55</v>
      </c>
      <c r="B67" s="17" t="s">
        <v>137</v>
      </c>
      <c r="C67" s="16" t="s">
        <v>138</v>
      </c>
      <c r="D67" s="52" t="s">
        <v>160</v>
      </c>
      <c r="E67" s="21">
        <v>80</v>
      </c>
      <c r="F67" s="21">
        <v>80</v>
      </c>
      <c r="G67" s="21">
        <v>80</v>
      </c>
      <c r="H67" s="21">
        <v>80</v>
      </c>
      <c r="I67" s="51" t="str">
        <f t="shared" si="0"/>
        <v>Tốt</v>
      </c>
      <c r="J67" s="21">
        <v>80</v>
      </c>
      <c r="K67" s="51" t="str">
        <f t="shared" si="1"/>
        <v>Tốt</v>
      </c>
    </row>
    <row r="69" spans="1:11" ht="16.5" x14ac:dyDescent="0.25">
      <c r="A69" s="31" t="s">
        <v>236</v>
      </c>
      <c r="B69" s="31"/>
      <c r="C69" s="31"/>
    </row>
  </sheetData>
  <mergeCells count="19">
    <mergeCell ref="A69:C69"/>
    <mergeCell ref="E10:E12"/>
    <mergeCell ref="F10:F12"/>
    <mergeCell ref="G10:G12"/>
    <mergeCell ref="A6:K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B4F9-92E0-44F9-8B61-02078BEC8DA4}">
  <dimension ref="A1:K16"/>
  <sheetViews>
    <sheetView workbookViewId="0">
      <selection activeCell="K14" sqref="K14"/>
    </sheetView>
  </sheetViews>
  <sheetFormatPr defaultRowHeight="15" x14ac:dyDescent="0.25"/>
  <cols>
    <col min="1" max="1" width="6.125" style="5" customWidth="1"/>
    <col min="2" max="2" width="9" style="5"/>
    <col min="3" max="3" width="21.25" style="1" bestFit="1" customWidth="1"/>
    <col min="4" max="4" width="11.375" style="5" customWidth="1"/>
    <col min="5" max="5" width="7.125" style="5" customWidth="1"/>
    <col min="6" max="6" width="5.375" style="5" bestFit="1" customWidth="1"/>
    <col min="7" max="7" width="6.625" style="5" customWidth="1"/>
    <col min="8" max="8" width="5.375" style="5" bestFit="1" customWidth="1"/>
    <col min="9" max="9" width="9" style="1"/>
    <col min="10" max="10" width="5.375" style="5" bestFit="1" customWidth="1"/>
    <col min="11" max="16384" width="9" style="1"/>
  </cols>
  <sheetData>
    <row r="1" spans="1:11" ht="16.5" x14ac:dyDescent="0.25">
      <c r="A1" s="28" t="s">
        <v>0</v>
      </c>
      <c r="B1" s="28"/>
      <c r="C1" s="28"/>
      <c r="D1" s="28"/>
      <c r="G1" s="29" t="s">
        <v>2</v>
      </c>
      <c r="H1" s="29"/>
      <c r="I1" s="29"/>
      <c r="J1" s="29"/>
      <c r="K1" s="29"/>
    </row>
    <row r="2" spans="1:11" ht="16.5" x14ac:dyDescent="0.25">
      <c r="A2" s="30" t="s">
        <v>1</v>
      </c>
      <c r="B2" s="30"/>
      <c r="C2" s="30"/>
      <c r="D2" s="30"/>
      <c r="G2" s="29" t="s">
        <v>3</v>
      </c>
      <c r="H2" s="29"/>
      <c r="I2" s="29"/>
      <c r="J2" s="29"/>
      <c r="K2" s="29"/>
    </row>
    <row r="5" spans="1:11" ht="19.5" x14ac:dyDescent="0.25">
      <c r="A5" s="27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19.5" x14ac:dyDescent="0.25">
      <c r="A6" s="27" t="s">
        <v>247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27" t="s">
        <v>17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10" spans="1:11" ht="15.75" customHeight="1" x14ac:dyDescent="0.25">
      <c r="A10" s="32" t="s">
        <v>5</v>
      </c>
      <c r="B10" s="33" t="s">
        <v>6</v>
      </c>
      <c r="C10" s="33" t="s">
        <v>7</v>
      </c>
      <c r="D10" s="33" t="s">
        <v>8</v>
      </c>
      <c r="E10" s="34" t="s">
        <v>248</v>
      </c>
      <c r="F10" s="34" t="s">
        <v>249</v>
      </c>
      <c r="G10" s="34" t="s">
        <v>250</v>
      </c>
      <c r="H10" s="33" t="s">
        <v>10</v>
      </c>
      <c r="I10" s="33"/>
      <c r="J10" s="33" t="s">
        <v>10</v>
      </c>
      <c r="K10" s="33"/>
    </row>
    <row r="11" spans="1:11" ht="36.75" customHeight="1" x14ac:dyDescent="0.25">
      <c r="A11" s="32"/>
      <c r="B11" s="33"/>
      <c r="C11" s="33"/>
      <c r="D11" s="33"/>
      <c r="E11" s="35"/>
      <c r="F11" s="35"/>
      <c r="G11" s="35"/>
      <c r="H11" s="33" t="s">
        <v>11</v>
      </c>
      <c r="I11" s="33"/>
      <c r="J11" s="33" t="s">
        <v>26</v>
      </c>
      <c r="K11" s="33"/>
    </row>
    <row r="12" spans="1:11" ht="15.75" x14ac:dyDescent="0.25">
      <c r="A12" s="32"/>
      <c r="B12" s="33"/>
      <c r="C12" s="33"/>
      <c r="D12" s="33"/>
      <c r="E12" s="36"/>
      <c r="F12" s="36"/>
      <c r="G12" s="36"/>
      <c r="H12" s="6" t="s">
        <v>9</v>
      </c>
      <c r="I12" s="6" t="s">
        <v>12</v>
      </c>
      <c r="J12" s="6" t="s">
        <v>9</v>
      </c>
      <c r="K12" s="6" t="s">
        <v>12</v>
      </c>
    </row>
    <row r="13" spans="1:11" x14ac:dyDescent="0.25">
      <c r="A13" s="7">
        <v>1</v>
      </c>
      <c r="B13" s="23" t="s">
        <v>238</v>
      </c>
      <c r="C13" s="24" t="s">
        <v>239</v>
      </c>
      <c r="D13" s="25" t="s">
        <v>240</v>
      </c>
      <c r="E13" s="20">
        <v>90</v>
      </c>
      <c r="F13" s="20">
        <v>90</v>
      </c>
      <c r="G13" s="20">
        <v>90</v>
      </c>
      <c r="H13" s="20">
        <v>90</v>
      </c>
      <c r="I13" s="22" t="str">
        <f t="shared" ref="I13:I14" si="0">IF(H13&gt;=90,"Xuất sắc",IF(H13&gt;=80,"Tốt", IF(H13&gt;=65,"Khá",IF(H13&gt;=50,"Trung bình", IF(H13&gt;=35, "Yếu", "Kém")))))</f>
        <v>Xuất sắc</v>
      </c>
      <c r="J13" s="20">
        <v>90</v>
      </c>
      <c r="K13" s="22" t="str">
        <f t="shared" ref="K13:K14" si="1">IF(J13&gt;=90,"Xuất sắc",IF(J13&gt;=80,"Tốt", IF(J13&gt;=65,"Khá",IF(J13&gt;=50,"Trung bình", IF(J13&gt;=35, "Yếu", "Kém")))))</f>
        <v>Xuất sắc</v>
      </c>
    </row>
    <row r="14" spans="1:11" x14ac:dyDescent="0.25">
      <c r="A14" s="7">
        <v>2</v>
      </c>
      <c r="B14" s="23" t="s">
        <v>241</v>
      </c>
      <c r="C14" s="24" t="s">
        <v>242</v>
      </c>
      <c r="D14" s="25" t="s">
        <v>243</v>
      </c>
      <c r="E14" s="20">
        <v>90</v>
      </c>
      <c r="F14" s="20">
        <v>90</v>
      </c>
      <c r="G14" s="20">
        <v>90</v>
      </c>
      <c r="H14" s="20">
        <v>90</v>
      </c>
      <c r="I14" s="22" t="str">
        <f t="shared" si="0"/>
        <v>Xuất sắc</v>
      </c>
      <c r="J14" s="20">
        <v>90</v>
      </c>
      <c r="K14" s="22" t="str">
        <f t="shared" si="1"/>
        <v>Xuất sắc</v>
      </c>
    </row>
    <row r="16" spans="1:11" ht="16.5" x14ac:dyDescent="0.25">
      <c r="A16" s="31" t="s">
        <v>244</v>
      </c>
      <c r="B16" s="31"/>
      <c r="C16" s="31"/>
      <c r="D16" s="1"/>
    </row>
  </sheetData>
  <mergeCells count="19">
    <mergeCell ref="A16:C16"/>
    <mergeCell ref="E10:E12"/>
    <mergeCell ref="F10:F1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G10:G12"/>
    <mergeCell ref="A6:K6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1664-8FE6-42C4-ACCB-3D197EC19C39}">
  <dimension ref="A1:Q14"/>
  <sheetViews>
    <sheetView tabSelected="1" workbookViewId="0">
      <selection activeCell="I24" sqref="I24"/>
    </sheetView>
  </sheetViews>
  <sheetFormatPr defaultColWidth="19" defaultRowHeight="14.25" x14ac:dyDescent="0.2"/>
  <cols>
    <col min="1" max="1" width="4.75" bestFit="1" customWidth="1"/>
    <col min="2" max="2" width="23.5" bestFit="1" customWidth="1"/>
    <col min="3" max="3" width="9" customWidth="1"/>
    <col min="4" max="4" width="8.375" bestFit="1" customWidth="1"/>
    <col min="5" max="5" width="8.875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7" customWidth="1"/>
    <col min="12" max="12" width="8.375" bestFit="1" customWidth="1"/>
    <col min="13" max="13" width="8.25" customWidth="1"/>
    <col min="14" max="14" width="8.375" bestFit="1" customWidth="1"/>
    <col min="15" max="15" width="9" customWidth="1"/>
    <col min="16" max="16" width="3.875" bestFit="1" customWidth="1"/>
    <col min="17" max="17" width="6.375" bestFit="1" customWidth="1"/>
  </cols>
  <sheetData>
    <row r="1" spans="1:17" s="1" customFormat="1" ht="15" x14ac:dyDescent="0.25">
      <c r="A1" s="39" t="s">
        <v>0</v>
      </c>
      <c r="B1" s="39"/>
      <c r="C1" s="39"/>
      <c r="D1" s="39"/>
      <c r="E1" s="39"/>
      <c r="F1" s="39"/>
      <c r="I1" s="40" t="s">
        <v>2</v>
      </c>
      <c r="J1" s="40"/>
      <c r="K1" s="40"/>
      <c r="L1" s="40"/>
      <c r="M1" s="40"/>
      <c r="N1" s="40"/>
      <c r="O1" s="40"/>
    </row>
    <row r="2" spans="1:17" s="1" customFormat="1" ht="15" x14ac:dyDescent="0.25">
      <c r="A2" s="40" t="s">
        <v>1</v>
      </c>
      <c r="B2" s="40"/>
      <c r="C2" s="40"/>
      <c r="D2" s="40"/>
      <c r="E2" s="40"/>
      <c r="F2" s="40"/>
      <c r="I2" s="40" t="s">
        <v>3</v>
      </c>
      <c r="J2" s="40"/>
      <c r="K2" s="40"/>
      <c r="L2" s="40"/>
      <c r="M2" s="40"/>
      <c r="N2" s="40"/>
      <c r="O2" s="40"/>
    </row>
    <row r="3" spans="1:17" s="1" customFormat="1" ht="15" x14ac:dyDescent="0.25">
      <c r="A3" s="2"/>
      <c r="B3" s="2"/>
      <c r="C3" s="2"/>
      <c r="D3" s="2"/>
      <c r="E3" s="2"/>
      <c r="F3" s="2"/>
      <c r="I3" s="2"/>
      <c r="J3" s="2"/>
      <c r="K3" s="2"/>
      <c r="L3" s="2"/>
      <c r="M3" s="2"/>
      <c r="N3" s="2"/>
      <c r="O3" s="2"/>
    </row>
    <row r="4" spans="1:17" s="1" customFormat="1" ht="15" x14ac:dyDescent="0.25"/>
    <row r="5" spans="1:17" s="26" customFormat="1" ht="41.25" customHeight="1" x14ac:dyDescent="0.2">
      <c r="B5" s="41" t="s">
        <v>251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8" spans="1:17" s="1" customFormat="1" ht="15.75" x14ac:dyDescent="0.25">
      <c r="A8" s="42" t="s">
        <v>5</v>
      </c>
      <c r="B8" s="45" t="s">
        <v>20</v>
      </c>
      <c r="C8" s="45" t="s">
        <v>21</v>
      </c>
      <c r="D8" s="37" t="s">
        <v>22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38"/>
    </row>
    <row r="9" spans="1:17" s="1" customFormat="1" ht="15.75" x14ac:dyDescent="0.25">
      <c r="A9" s="43"/>
      <c r="B9" s="46"/>
      <c r="C9" s="46"/>
      <c r="D9" s="37" t="s">
        <v>15</v>
      </c>
      <c r="E9" s="38"/>
      <c r="F9" s="37" t="s">
        <v>13</v>
      </c>
      <c r="G9" s="38"/>
      <c r="H9" s="37" t="s">
        <v>14</v>
      </c>
      <c r="I9" s="38"/>
      <c r="J9" s="37" t="s">
        <v>18</v>
      </c>
      <c r="K9" s="38"/>
      <c r="L9" s="37" t="s">
        <v>19</v>
      </c>
      <c r="M9" s="38"/>
      <c r="N9" s="37" t="s">
        <v>16</v>
      </c>
      <c r="O9" s="38"/>
    </row>
    <row r="10" spans="1:17" s="1" customFormat="1" ht="15.75" x14ac:dyDescent="0.25">
      <c r="A10" s="44"/>
      <c r="B10" s="47"/>
      <c r="C10" s="47"/>
      <c r="D10" s="3" t="s">
        <v>23</v>
      </c>
      <c r="E10" s="3" t="s">
        <v>24</v>
      </c>
      <c r="F10" s="3" t="s">
        <v>23</v>
      </c>
      <c r="G10" s="3" t="s">
        <v>24</v>
      </c>
      <c r="H10" s="3" t="s">
        <v>23</v>
      </c>
      <c r="I10" s="3" t="s">
        <v>24</v>
      </c>
      <c r="J10" s="3" t="s">
        <v>23</v>
      </c>
      <c r="K10" s="3" t="s">
        <v>24</v>
      </c>
      <c r="L10" s="3" t="s">
        <v>23</v>
      </c>
      <c r="M10" s="3" t="s">
        <v>24</v>
      </c>
      <c r="N10" s="3" t="s">
        <v>23</v>
      </c>
      <c r="O10" s="3" t="s">
        <v>24</v>
      </c>
    </row>
    <row r="11" spans="1:17" s="1" customFormat="1" ht="15.75" x14ac:dyDescent="0.25">
      <c r="A11" s="9">
        <v>1</v>
      </c>
      <c r="B11" s="10" t="s">
        <v>245</v>
      </c>
      <c r="C11" s="9">
        <f>K66ERE!A37</f>
        <v>25</v>
      </c>
      <c r="D11" s="11">
        <f>COUNTIF(K66ERE!$K$13:$K$37,"Xuất sắc")</f>
        <v>10</v>
      </c>
      <c r="E11" s="12">
        <f t="shared" ref="E11:E13" si="0">D11/C11</f>
        <v>0.4</v>
      </c>
      <c r="F11" s="11">
        <f>COUNTIF(K66ERE!$K$13:$K$37,"Tốt")</f>
        <v>3</v>
      </c>
      <c r="G11" s="12">
        <f t="shared" ref="G11:G13" si="1">F11/C11</f>
        <v>0.12</v>
      </c>
      <c r="H11" s="11">
        <f>COUNTIF(K66ERE!$K$13:$K$37,"Khá")</f>
        <v>6</v>
      </c>
      <c r="I11" s="12">
        <f t="shared" ref="I11:I13" si="2">H11/C11</f>
        <v>0.24</v>
      </c>
      <c r="J11" s="11">
        <f>COUNTIF(K66ERE!$K$13:$K$37,"Trung bình")</f>
        <v>0</v>
      </c>
      <c r="K11" s="12">
        <f t="shared" ref="K11:K12" si="3">J11/C11</f>
        <v>0</v>
      </c>
      <c r="L11" s="11">
        <f>COUNTIF(K66ERE!$K$13:$K$37,"Yếu")</f>
        <v>0</v>
      </c>
      <c r="M11" s="12">
        <f t="shared" ref="M11:M13" si="4">L11/C11</f>
        <v>0</v>
      </c>
      <c r="N11" s="11">
        <f>COUNTIF(K66ERE!$K$13:$K$37,"Kém")</f>
        <v>6</v>
      </c>
      <c r="O11" s="12">
        <f t="shared" ref="O11:O13" si="5">N11/C11</f>
        <v>0.24</v>
      </c>
      <c r="P11" s="13">
        <f t="shared" ref="P11:Q14" si="6">SUM(D11,F11,H11,J11,L11,N11)</f>
        <v>25</v>
      </c>
      <c r="Q11" s="14">
        <f t="shared" si="6"/>
        <v>1</v>
      </c>
    </row>
    <row r="12" spans="1:17" s="1" customFormat="1" ht="15.75" x14ac:dyDescent="0.25">
      <c r="A12" s="9">
        <v>2</v>
      </c>
      <c r="B12" s="10" t="s">
        <v>29</v>
      </c>
      <c r="C12" s="9">
        <f>K66ECE!A67</f>
        <v>55</v>
      </c>
      <c r="D12" s="11">
        <f>COUNTIF(K66ECE!$K$13:$K$67,"Xuất sắc")</f>
        <v>20</v>
      </c>
      <c r="E12" s="12">
        <f t="shared" si="0"/>
        <v>0.36363636363636365</v>
      </c>
      <c r="F12" s="11">
        <f>COUNTIF(K66ECE!$K$13:$K$67,"Tốt")</f>
        <v>21</v>
      </c>
      <c r="G12" s="12">
        <f t="shared" si="1"/>
        <v>0.38181818181818183</v>
      </c>
      <c r="H12" s="11">
        <f>COUNTIF(K66ECE!$K$13:$K$67,"Khá")</f>
        <v>8</v>
      </c>
      <c r="I12" s="12">
        <f t="shared" si="2"/>
        <v>0.14545454545454545</v>
      </c>
      <c r="J12" s="11">
        <f>COUNTIF(K66ECE!$K$13:$K$67,"Trung bình")</f>
        <v>1</v>
      </c>
      <c r="K12" s="12">
        <f t="shared" si="3"/>
        <v>1.8181818181818181E-2</v>
      </c>
      <c r="L12" s="11">
        <f>COUNTIF(K66ECE!$K$13:$K$67,"Yếu")</f>
        <v>0</v>
      </c>
      <c r="M12" s="12">
        <f t="shared" si="4"/>
        <v>0</v>
      </c>
      <c r="N12" s="11">
        <f>COUNTIF(K66ECE!$K$13:$K$67,"Kém")</f>
        <v>5</v>
      </c>
      <c r="O12" s="12">
        <f t="shared" si="5"/>
        <v>9.0909090909090912E-2</v>
      </c>
      <c r="P12" s="13">
        <f t="shared" si="6"/>
        <v>55</v>
      </c>
      <c r="Q12" s="14">
        <f t="shared" si="6"/>
        <v>1</v>
      </c>
    </row>
    <row r="13" spans="1:17" s="1" customFormat="1" ht="15.75" x14ac:dyDescent="0.25">
      <c r="A13" s="19">
        <v>3</v>
      </c>
      <c r="B13" s="10" t="s">
        <v>246</v>
      </c>
      <c r="C13" s="9">
        <f>K67EEC!A14</f>
        <v>2</v>
      </c>
      <c r="D13" s="11">
        <f>COUNTIF(K67EEC!$K$13:$K$14,"Xuất sắc")</f>
        <v>2</v>
      </c>
      <c r="E13" s="12">
        <f t="shared" si="0"/>
        <v>1</v>
      </c>
      <c r="F13" s="11">
        <f>COUNTIF(K67EEC!$K$13:$K$14,"Tốt")</f>
        <v>0</v>
      </c>
      <c r="G13" s="12">
        <f t="shared" si="1"/>
        <v>0</v>
      </c>
      <c r="H13" s="11">
        <f>COUNTIF(K67EEC!$K$13:$K$14,"Khá")</f>
        <v>0</v>
      </c>
      <c r="I13" s="12">
        <f t="shared" si="2"/>
        <v>0</v>
      </c>
      <c r="J13" s="11">
        <f>COUNTIF(K67EEC!$K$13:$K$14,"Trung bình")</f>
        <v>0</v>
      </c>
      <c r="K13" s="12">
        <f>J13/C13</f>
        <v>0</v>
      </c>
      <c r="L13" s="11">
        <f>COUNTIF(K67EEC!$K$13:$K$14,"Yếu")</f>
        <v>0</v>
      </c>
      <c r="M13" s="12">
        <f t="shared" si="4"/>
        <v>0</v>
      </c>
      <c r="N13" s="11">
        <f>COUNTIF(K67EEC!$K$13:$K$14,"Kém")</f>
        <v>0</v>
      </c>
      <c r="O13" s="12">
        <f t="shared" si="5"/>
        <v>0</v>
      </c>
      <c r="P13" s="13">
        <f t="shared" si="6"/>
        <v>2</v>
      </c>
      <c r="Q13" s="14">
        <f t="shared" si="6"/>
        <v>1</v>
      </c>
    </row>
    <row r="14" spans="1:17" s="1" customFormat="1" ht="15.75" x14ac:dyDescent="0.25">
      <c r="A14" s="37" t="s">
        <v>25</v>
      </c>
      <c r="B14" s="38"/>
      <c r="C14" s="8">
        <f>SUM(D14,F14,H14,J14,L14,N14)</f>
        <v>82</v>
      </c>
      <c r="D14" s="3">
        <f>SUM(D11:D13)</f>
        <v>32</v>
      </c>
      <c r="E14" s="4">
        <f t="shared" ref="E14" si="7">D14/C14</f>
        <v>0.3902439024390244</v>
      </c>
      <c r="F14" s="3">
        <f>SUM(F11:F13)</f>
        <v>24</v>
      </c>
      <c r="G14" s="4">
        <f t="shared" ref="G14" si="8">F14/C14</f>
        <v>0.29268292682926828</v>
      </c>
      <c r="H14" s="3">
        <f>SUM(H11:H13)</f>
        <v>14</v>
      </c>
      <c r="I14" s="4">
        <f t="shared" ref="I14" si="9">H14/C14</f>
        <v>0.17073170731707318</v>
      </c>
      <c r="J14" s="3">
        <f>SUM(J11:J13)</f>
        <v>1</v>
      </c>
      <c r="K14" s="4">
        <f t="shared" ref="K14" si="10">J14/C14</f>
        <v>1.2195121951219513E-2</v>
      </c>
      <c r="L14" s="3">
        <f>SUM(L11:L13)</f>
        <v>0</v>
      </c>
      <c r="M14" s="4">
        <f t="shared" ref="M14" si="11">L14/C14</f>
        <v>0</v>
      </c>
      <c r="N14" s="3">
        <f>SUM(N11:N13)</f>
        <v>11</v>
      </c>
      <c r="O14" s="4">
        <f t="shared" ref="O14" si="12">N14/C14</f>
        <v>0.13414634146341464</v>
      </c>
      <c r="P14" s="15">
        <f>SUM(P11:P13)</f>
        <v>82</v>
      </c>
      <c r="Q14" s="14">
        <f t="shared" si="6"/>
        <v>1</v>
      </c>
    </row>
  </sheetData>
  <mergeCells count="16">
    <mergeCell ref="A14:B14"/>
    <mergeCell ref="A1:F1"/>
    <mergeCell ref="I1:O1"/>
    <mergeCell ref="A2:F2"/>
    <mergeCell ref="I2:O2"/>
    <mergeCell ref="B5:O5"/>
    <mergeCell ref="A8:A10"/>
    <mergeCell ref="B8:B10"/>
    <mergeCell ref="C8:C10"/>
    <mergeCell ref="D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K66ERE</vt:lpstr>
      <vt:lpstr>K66ECE</vt:lpstr>
      <vt:lpstr>K67EEC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2026-01-23T10:13:51Z</dcterms:modified>
</cp:coreProperties>
</file>